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鉄野須美礼\Downloads\運用報告書データ\"/>
    </mc:Choice>
  </mc:AlternateContent>
  <xr:revisionPtr revIDLastSave="1368" documentId="11_21A7982AE27C912186083358B0337934B1D9F978" xr6:coauthVersionLast="47" xr6:coauthVersionMax="47" xr10:uidLastSave="{335DC335-ED8A-4B50-9FCF-BCE4EA774983}"/>
  <bookViews>
    <workbookView xWindow="31140" yWindow="1245" windowWidth="16755" windowHeight="14415" tabRatio="602" firstSheet="2" activeTab="2" xr2:uid="{00000000-000D-0000-FFFF-FFFF00000000}"/>
  </bookViews>
  <sheets>
    <sheet name="概要" sheetId="32" state="hidden" r:id="rId1"/>
    <sheet name="厚年" sheetId="74" state="hidden" r:id="rId2"/>
    <sheet name="厚年 " sheetId="81" r:id="rId3"/>
    <sheet name="経過" sheetId="75" state="hidden" r:id="rId4"/>
    <sheet name="経過　" sheetId="82" r:id="rId5"/>
  </sheets>
  <externalReferences>
    <externalReference r:id="rId6"/>
    <externalReference r:id="rId7"/>
  </externalReferences>
  <definedNames>
    <definedName name="__123Graph_B" hidden="1">[1]ﾘｽｸ計算!$F$73:$F$113</definedName>
    <definedName name="__123Graph_C" hidden="1">[1]ﾘｽｸ計算!$G$73:$G$113</definedName>
    <definedName name="__123Graph_X" hidden="1">[1]ﾘｽｸ計算!$H$73:$H$113</definedName>
    <definedName name="__FDS_HYPERLINK_TOGGLE_STATE__" hidden="1">"ON"</definedName>
    <definedName name="_MatMult_A" hidden="1">[1]ﾘｽｸ計算!$C$155:$H$155</definedName>
    <definedName name="_MatMult_AxB" hidden="1">[1]ﾘｽｸ計算!$F$157:$F$157</definedName>
    <definedName name="_MatMult_B" hidden="1">[1]ﾘｽｸ計算!$B$152:$B$157</definedName>
    <definedName name="aa" hidden="1">[1]ﾘｽｸ計算!$F$2:$F$31</definedName>
    <definedName name="aaa" hidden="1">[1]ﾘｽｸ計算!$G$2:$G$31</definedName>
    <definedName name="aaaa" hidden="1">[1]ﾘｽｸ計算!$H$2:$H$31</definedName>
    <definedName name="AccessDatabase" hidden="1">"X:\CRptTeam\Gvmt\Workarea\Yucho\Monthly\'02-02\郵貯債券インカム見込(020228)現在 kari.mdb"</definedName>
    <definedName name="HTML_CodePage" hidden="1">7</definedName>
    <definedName name="HTML_Control" hidden="1">{"'変化方向表'!$C$1","'変化方向表'!$A$3:$R$44","'変化方向表'!$A$4:$R$44"}</definedName>
    <definedName name="HTML_Description" hidden="1">""</definedName>
    <definedName name="HTML_Email" hidden="1">""</definedName>
    <definedName name="HTML_Header" hidden="1">"ディフュージョン・インデックス（ＤＩ）変化方向表"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"H:\SOUKATU\DIホームページ\保存\H10.10月分\di2.htm"</definedName>
    <definedName name="HTML_PathTemplate" hidden="1">"H:\SOUKATU\DIホームページ\変化方向表(挿入先).htm"</definedName>
    <definedName name="HTML_Title" hidden="1">""</definedName>
    <definedName name="ゆう" hidden="1">[2]ﾘｽｸ計算!$H$2:$H$31</definedName>
    <definedName name="資産別17.6" hidden="1">[2]ﾘｽｸ計算!$H$73:$H$113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7" i="75" l="1"/>
  <c r="V26" i="75"/>
  <c r="V25" i="75"/>
  <c r="V24" i="75"/>
  <c r="V23" i="75"/>
  <c r="V22" i="75"/>
  <c r="V21" i="75"/>
  <c r="V20" i="75"/>
  <c r="V28" i="75" l="1"/>
  <c r="J30" i="74" l="1"/>
  <c r="I30" i="74"/>
  <c r="H30" i="74"/>
  <c r="G30" i="74"/>
  <c r="F30" i="74"/>
  <c r="E30" i="74"/>
  <c r="V28" i="74"/>
  <c r="V27" i="74"/>
  <c r="V26" i="74"/>
  <c r="V25" i="74"/>
  <c r="V24" i="74"/>
  <c r="V23" i="74"/>
  <c r="V22" i="74"/>
  <c r="V21" i="74"/>
  <c r="AN19" i="74"/>
  <c r="AR19" i="74" s="1"/>
  <c r="AB4" i="74"/>
  <c r="AF4" i="74" s="1"/>
  <c r="U26" i="74" l="1"/>
  <c r="T28" i="74"/>
  <c r="T27" i="74"/>
  <c r="U24" i="74"/>
  <c r="T26" i="74"/>
  <c r="U23" i="74"/>
  <c r="T25" i="74"/>
  <c r="U28" i="74"/>
  <c r="T24" i="74"/>
  <c r="T21" i="74"/>
  <c r="U27" i="74"/>
  <c r="U25" i="74"/>
  <c r="U22" i="74"/>
  <c r="T23" i="74"/>
  <c r="U29" i="74"/>
  <c r="U21" i="74"/>
  <c r="T22" i="74"/>
  <c r="V29" i="74"/>
  <c r="V30" i="74" s="1"/>
  <c r="AA4" i="75"/>
  <c r="AE4" i="75" s="1"/>
  <c r="Y23" i="74" l="1"/>
  <c r="Y27" i="74"/>
  <c r="Y21" i="74"/>
  <c r="Y28" i="74"/>
  <c r="Y22" i="74"/>
  <c r="Y24" i="74"/>
  <c r="Y26" i="74"/>
  <c r="U30" i="74"/>
  <c r="Y25" i="74"/>
  <c r="U24" i="75"/>
  <c r="T24" i="75"/>
  <c r="T23" i="75"/>
  <c r="U22" i="75"/>
  <c r="T22" i="75"/>
  <c r="U21" i="75"/>
  <c r="T21" i="75"/>
  <c r="U25" i="75"/>
  <c r="U20" i="75"/>
  <c r="T20" i="75"/>
  <c r="T27" i="75"/>
  <c r="U27" i="75"/>
  <c r="T26" i="75"/>
  <c r="U26" i="75"/>
  <c r="T25" i="75"/>
  <c r="U23" i="75"/>
  <c r="T30" i="74"/>
  <c r="Y14" i="74"/>
  <c r="X25" i="75" l="1"/>
  <c r="U28" i="75"/>
  <c r="X21" i="75"/>
  <c r="X26" i="75"/>
  <c r="X22" i="75"/>
  <c r="X27" i="75"/>
  <c r="X23" i="75"/>
  <c r="T28" i="75"/>
  <c r="X20" i="75"/>
  <c r="X24" i="75"/>
  <c r="Z6" i="74"/>
  <c r="Z10" i="74"/>
  <c r="Z12" i="74"/>
  <c r="Z8" i="74"/>
  <c r="X28" i="75" l="1"/>
  <c r="Z15" i="74"/>
  <c r="P15" i="74" l="1"/>
  <c r="O15" i="74"/>
  <c r="N15" i="74"/>
  <c r="M15" i="74"/>
  <c r="L15" i="74"/>
  <c r="K15" i="74"/>
  <c r="J15" i="74"/>
  <c r="I15" i="74"/>
  <c r="H15" i="74"/>
  <c r="G15" i="74"/>
  <c r="F15" i="74"/>
  <c r="E15" i="74"/>
  <c r="Y8" i="74" l="1"/>
  <c r="Y12" i="74"/>
  <c r="Y7" i="74"/>
  <c r="Y13" i="74"/>
  <c r="Y10" i="74"/>
  <c r="Y9" i="74"/>
  <c r="Y11" i="74"/>
  <c r="Y6" i="74"/>
  <c r="Q7" i="32"/>
  <c r="R9" i="32"/>
  <c r="R8" i="32"/>
  <c r="Q9" i="32"/>
  <c r="Q8" i="32"/>
  <c r="R7" i="32"/>
  <c r="R6" i="32"/>
  <c r="Q6" i="32"/>
  <c r="R5" i="32"/>
  <c r="S5" i="32" s="1"/>
  <c r="Q5" i="32"/>
  <c r="Y15" i="74" l="1"/>
  <c r="O5" i="32"/>
  <c r="O7" i="32"/>
  <c r="O6" i="32"/>
  <c r="D6" i="32" l="1"/>
  <c r="D9" i="32"/>
  <c r="D8" i="32"/>
  <c r="D7" i="32"/>
  <c r="D5" i="32" l="1"/>
  <c r="H6" i="32" l="1"/>
  <c r="G6" i="32"/>
  <c r="G7" i="32" l="1"/>
  <c r="H7" i="32"/>
  <c r="H8" i="32"/>
  <c r="G8" i="32"/>
  <c r="F6" i="32" l="1"/>
  <c r="T8" i="32"/>
  <c r="F8" i="32" l="1"/>
  <c r="F7" i="32"/>
  <c r="X8" i="32"/>
  <c r="E8" i="32"/>
  <c r="T7" i="32"/>
  <c r="T6" i="32"/>
  <c r="E7" i="32" l="1"/>
  <c r="I8" i="32"/>
  <c r="X7" i="32"/>
  <c r="E6" i="32"/>
  <c r="X6" i="32"/>
  <c r="I7" i="32" l="1"/>
  <c r="I6" i="32"/>
  <c r="H5" i="32" l="1"/>
  <c r="E5" i="32"/>
  <c r="T5" i="32"/>
  <c r="F5" i="32"/>
  <c r="G5" i="32"/>
  <c r="I5" i="32" l="1"/>
  <c r="X5" i="32"/>
  <c r="G9" i="32" l="1"/>
  <c r="E9" i="32"/>
  <c r="T9" i="32"/>
  <c r="F9" i="32"/>
  <c r="H9" i="32"/>
  <c r="X9" i="32" l="1"/>
  <c r="I9" i="32"/>
</calcChain>
</file>

<file path=xl/sharedStrings.xml><?xml version="1.0" encoding="utf-8"?>
<sst xmlns="http://schemas.openxmlformats.org/spreadsheetml/2006/main" count="399" uniqueCount="51">
  <si>
    <t>様式②</t>
    <rPh sb="0" eb="2">
      <t>ヨウシキ</t>
    </rPh>
    <phoneticPr fontId="2"/>
  </si>
  <si>
    <t>（単位：億円）</t>
    <rPh sb="1" eb="3">
      <t>タンイ</t>
    </rPh>
    <rPh sb="4" eb="6">
      <t>オクエン</t>
    </rPh>
    <phoneticPr fontId="2"/>
  </si>
  <si>
    <t>平成２７年度</t>
    <rPh sb="0" eb="2">
      <t>ヘイセイ</t>
    </rPh>
    <rPh sb="4" eb="6">
      <t>ネンド</t>
    </rPh>
    <phoneticPr fontId="2"/>
  </si>
  <si>
    <t>平成２８年度</t>
    <rPh sb="0" eb="2">
      <t>ヘイセイ</t>
    </rPh>
    <rPh sb="4" eb="6">
      <t>ネンド</t>
    </rPh>
    <phoneticPr fontId="2"/>
  </si>
  <si>
    <t>第４四半期</t>
    <rPh sb="0" eb="1">
      <t>ダイ</t>
    </rPh>
    <rPh sb="2" eb="5">
      <t>シハンキ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</si>
  <si>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</si>
  <si>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</si>
  <si>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</si>
  <si>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年度計</t>
    <rPh sb="0" eb="2">
      <t>ネンド</t>
    </rPh>
    <rPh sb="2" eb="3">
      <t>ケイ</t>
    </rPh>
    <phoneticPr fontId="2"/>
  </si>
  <si>
    <t>資産残高</t>
    <rPh sb="0" eb="2">
      <t>シサン</t>
    </rPh>
    <rPh sb="2" eb="4">
      <t>ザンダカ</t>
    </rPh>
    <phoneticPr fontId="2"/>
  </si>
  <si>
    <t>－</t>
  </si>
  <si>
    <t>修正総収益率
（実現収益率）</t>
    <rPh sb="0" eb="6">
      <t>シュウセイソウシュウエキリツ</t>
    </rPh>
    <rPh sb="8" eb="10">
      <t>ジツゲン</t>
    </rPh>
    <rPh sb="10" eb="12">
      <t>シュウエキ</t>
    </rPh>
    <rPh sb="12" eb="13">
      <t>リツ</t>
    </rPh>
    <phoneticPr fontId="2"/>
  </si>
  <si>
    <t>総合収益額
（実現収益額）</t>
    <rPh sb="0" eb="2">
      <t>ソウゴウ</t>
    </rPh>
    <rPh sb="2" eb="4">
      <t>シュウエキ</t>
    </rPh>
    <rPh sb="4" eb="5">
      <t>ガク</t>
    </rPh>
    <rPh sb="7" eb="9">
      <t>ジツゲン</t>
    </rPh>
    <rPh sb="9" eb="11">
      <t>シュウエキ</t>
    </rPh>
    <rPh sb="11" eb="12">
      <t>ガク</t>
    </rPh>
    <phoneticPr fontId="2"/>
  </si>
  <si>
    <t>（注１）収益額は、運用手数料控除後のものです。</t>
    <rPh sb="1" eb="2">
      <t>チュウ</t>
    </rPh>
    <rPh sb="4" eb="6">
      <t>シュウエキ</t>
    </rPh>
    <rPh sb="6" eb="7">
      <t>ガク</t>
    </rPh>
    <rPh sb="9" eb="11">
      <t>ウンヨウ</t>
    </rPh>
    <rPh sb="11" eb="14">
      <t>テスウリョウ</t>
    </rPh>
    <rPh sb="14" eb="16">
      <t>コウジョ</t>
    </rPh>
    <rPh sb="16" eb="17">
      <t>ゴ</t>
    </rPh>
    <phoneticPr fontId="2"/>
  </si>
  <si>
    <t>（注２）総合収益額は、実現収益額に時価評価による評価損益の増減を加味したものです。</t>
    <rPh sb="1" eb="2">
      <t>チュウ</t>
    </rPh>
    <rPh sb="4" eb="6">
      <t>ソウゴウ</t>
    </rPh>
    <rPh sb="6" eb="8">
      <t>シュウエキ</t>
    </rPh>
    <rPh sb="8" eb="9">
      <t>ガク</t>
    </rPh>
    <rPh sb="11" eb="13">
      <t>ジツゲン</t>
    </rPh>
    <rPh sb="13" eb="15">
      <t>シュウエキ</t>
    </rPh>
    <rPh sb="15" eb="16">
      <t>ガク</t>
    </rPh>
    <rPh sb="17" eb="19">
      <t>ジカ</t>
    </rPh>
    <rPh sb="19" eb="21">
      <t>ヒョウカ</t>
    </rPh>
    <rPh sb="24" eb="26">
      <t>ヒョウカ</t>
    </rPh>
    <rPh sb="26" eb="28">
      <t>ソンエキ</t>
    </rPh>
    <rPh sb="29" eb="31">
      <t>ゾウゲン</t>
    </rPh>
    <rPh sb="32" eb="34">
      <t>カミ</t>
    </rPh>
    <phoneticPr fontId="2"/>
  </si>
  <si>
    <t>（注３）上記数値は四捨五入のため、各数値の合算は合計値と必ずしも一致しません。</t>
    <rPh sb="1" eb="2">
      <t>チュウ</t>
    </rPh>
    <rPh sb="4" eb="6">
      <t>ジョウキ</t>
    </rPh>
    <rPh sb="6" eb="8">
      <t>スウチ</t>
    </rPh>
    <rPh sb="9" eb="13">
      <t>シシャゴニュウ</t>
    </rPh>
    <rPh sb="17" eb="18">
      <t>カク</t>
    </rPh>
    <rPh sb="18" eb="20">
      <t>スウチ</t>
    </rPh>
    <rPh sb="21" eb="23">
      <t>ガッサン</t>
    </rPh>
    <rPh sb="24" eb="27">
      <t>ゴウケイチ</t>
    </rPh>
    <rPh sb="28" eb="29">
      <t>カナラ</t>
    </rPh>
    <rPh sb="32" eb="34">
      <t>イッチ</t>
    </rPh>
    <phoneticPr fontId="2"/>
  </si>
  <si>
    <t>資産別、パッシブ・アクティブ別ファンド数（委託運用）の推移</t>
    <rPh sb="0" eb="2">
      <t>シサン</t>
    </rPh>
    <rPh sb="2" eb="3">
      <t>ベツ</t>
    </rPh>
    <rPh sb="14" eb="15">
      <t>ベツ</t>
    </rPh>
    <rPh sb="19" eb="20">
      <t>スウ</t>
    </rPh>
    <rPh sb="21" eb="23">
      <t>イタク</t>
    </rPh>
    <rPh sb="23" eb="25">
      <t>ウンヨウ</t>
    </rPh>
    <rPh sb="27" eb="29">
      <t>スイイ</t>
    </rPh>
    <phoneticPr fontId="12"/>
  </si>
  <si>
    <t>H25年度</t>
    <rPh sb="3" eb="5">
      <t>ネンド</t>
    </rPh>
    <phoneticPr fontId="13"/>
  </si>
  <si>
    <t>H26年度</t>
    <rPh sb="3" eb="5">
      <t>ネンド</t>
    </rPh>
    <phoneticPr fontId="13"/>
  </si>
  <si>
    <t>H27年度</t>
    <rPh sb="3" eb="5">
      <t>ネンド</t>
    </rPh>
    <phoneticPr fontId="13"/>
  </si>
  <si>
    <t>H28年度</t>
    <rPh sb="3" eb="5">
      <t>ネンド</t>
    </rPh>
    <phoneticPr fontId="13"/>
  </si>
  <si>
    <t>H29年度</t>
    <rPh sb="3" eb="5">
      <t>ネンド</t>
    </rPh>
    <phoneticPr fontId="13"/>
  </si>
  <si>
    <t>H30年度</t>
  </si>
  <si>
    <t>解約等</t>
    <rPh sb="0" eb="2">
      <t>カイヤク</t>
    </rPh>
    <rPh sb="2" eb="3">
      <t>トウ</t>
    </rPh>
    <phoneticPr fontId="13"/>
  </si>
  <si>
    <t>新規
採用</t>
    <rPh sb="0" eb="2">
      <t>シンキ</t>
    </rPh>
    <rPh sb="3" eb="5">
      <t>サイヨウ</t>
    </rPh>
    <phoneticPr fontId="13"/>
  </si>
  <si>
    <t>年度末</t>
    <rPh sb="0" eb="3">
      <t>ネンドマツ</t>
    </rPh>
    <phoneticPr fontId="13"/>
  </si>
  <si>
    <t>解約等</t>
  </si>
  <si>
    <t>新規
採用</t>
  </si>
  <si>
    <t>年度末</t>
  </si>
  <si>
    <t>↓ファンド一覧との照合↓</t>
    <rPh sb="5" eb="7">
      <t>イチラン</t>
    </rPh>
    <rPh sb="9" eb="11">
      <t>ショウゴウ</t>
    </rPh>
    <phoneticPr fontId="2"/>
  </si>
  <si>
    <t>↓資産額一覧表との照合↓</t>
    <rPh sb="1" eb="3">
      <t>シサン</t>
    </rPh>
    <rPh sb="3" eb="4">
      <t>ガク</t>
    </rPh>
    <rPh sb="4" eb="6">
      <t>イチラン</t>
    </rPh>
    <rPh sb="6" eb="7">
      <t>ヒョウ</t>
    </rPh>
    <rPh sb="9" eb="11">
      <t>ショウゴウ</t>
    </rPh>
    <phoneticPr fontId="2"/>
  </si>
  <si>
    <t>国内債券</t>
    <rPh sb="0" eb="2">
      <t>コクナイ</t>
    </rPh>
    <rPh sb="2" eb="4">
      <t>サイケン</t>
    </rPh>
    <phoneticPr fontId="13"/>
  </si>
  <si>
    <t>パッシブ</t>
    <phoneticPr fontId="12"/>
  </si>
  <si>
    <t>アクティブ</t>
    <phoneticPr fontId="12"/>
  </si>
  <si>
    <t>国内株式</t>
    <rPh sb="0" eb="2">
      <t>コクナイ</t>
    </rPh>
    <rPh sb="2" eb="4">
      <t>カブシキ</t>
    </rPh>
    <phoneticPr fontId="13"/>
  </si>
  <si>
    <t>外国債券</t>
    <rPh sb="0" eb="2">
      <t>ガイコク</t>
    </rPh>
    <rPh sb="2" eb="4">
      <t>サイケン</t>
    </rPh>
    <phoneticPr fontId="13"/>
  </si>
  <si>
    <t>外国株式</t>
    <rPh sb="0" eb="2">
      <t>ガイコク</t>
    </rPh>
    <rPh sb="2" eb="4">
      <t>カブシキ</t>
    </rPh>
    <phoneticPr fontId="13"/>
  </si>
  <si>
    <t>オルタナティブ</t>
    <phoneticPr fontId="12"/>
  </si>
  <si>
    <t>合計</t>
    <rPh sb="0" eb="2">
      <t>ゴウケイ</t>
    </rPh>
    <phoneticPr fontId="13"/>
  </si>
  <si>
    <t>資産管理機関</t>
    <rPh sb="0" eb="2">
      <t>シサン</t>
    </rPh>
    <rPh sb="2" eb="4">
      <t>カンリ</t>
    </rPh>
    <rPh sb="4" eb="6">
      <t>キカン</t>
    </rPh>
    <phoneticPr fontId="13"/>
  </si>
  <si>
    <t>R1年度</t>
  </si>
  <si>
    <t>R2年度</t>
    <rPh sb="2" eb="4">
      <t>ネンド</t>
    </rPh>
    <phoneticPr fontId="13"/>
  </si>
  <si>
    <t>R3年度</t>
    <rPh sb="2" eb="4">
      <t>ネンド</t>
    </rPh>
    <phoneticPr fontId="13"/>
  </si>
  <si>
    <t>R4年度</t>
    <rPh sb="2" eb="4">
      <t>ネンド</t>
    </rPh>
    <phoneticPr fontId="13"/>
  </si>
  <si>
    <t>R5年度</t>
    <rPh sb="2" eb="4">
      <t>ネンド</t>
    </rPh>
    <phoneticPr fontId="13"/>
  </si>
  <si>
    <t>R6年度</t>
    <rPh sb="2" eb="4">
      <t>ネンド</t>
    </rPh>
    <phoneticPr fontId="13"/>
  </si>
  <si>
    <t>R7年度</t>
    <rPh sb="2" eb="4">
      <t>ネンド</t>
    </rPh>
    <phoneticPr fontId="13"/>
  </si>
  <si>
    <t>（６）資産別、パッシブ・アクティブ別ファンド数（委託運用）の推移【厚年】</t>
    <rPh sb="3" eb="5">
      <t>シサン</t>
    </rPh>
    <rPh sb="5" eb="6">
      <t>ベツ</t>
    </rPh>
    <rPh sb="17" eb="18">
      <t>ベツ</t>
    </rPh>
    <rPh sb="22" eb="23">
      <t>スウ</t>
    </rPh>
    <rPh sb="24" eb="26">
      <t>イタク</t>
    </rPh>
    <rPh sb="26" eb="28">
      <t>ウンヨウ</t>
    </rPh>
    <rPh sb="30" eb="32">
      <t>スイイ</t>
    </rPh>
    <rPh sb="33" eb="35">
      <t>コウネン</t>
    </rPh>
    <phoneticPr fontId="12"/>
  </si>
  <si>
    <t>（６）資産別、パッシブ・アクティブ別ファンド数（委託運用）の推移【経過】</t>
    <rPh sb="3" eb="5">
      <t>シサン</t>
    </rPh>
    <rPh sb="5" eb="6">
      <t>ベツ</t>
    </rPh>
    <rPh sb="17" eb="18">
      <t>ベツ</t>
    </rPh>
    <rPh sb="22" eb="23">
      <t>スウ</t>
    </rPh>
    <rPh sb="24" eb="26">
      <t>イタク</t>
    </rPh>
    <rPh sb="26" eb="28">
      <t>ウンヨウ</t>
    </rPh>
    <rPh sb="30" eb="32">
      <t>スイイ</t>
    </rPh>
    <rPh sb="33" eb="35">
      <t>ケイカ</t>
    </rPh>
    <phoneticPr fontId="12"/>
  </si>
  <si>
    <t xml:space="preserve">（注１）実質的に他の口座と同一の運用を行っているファンド（資産の移管を円滑に行う等の目的で一時的に設定した口座等）は計上していません。
（注２）新規採用については、契約日の属する年度により分類しています。
</t>
    <phoneticPr fontId="13"/>
  </si>
  <si>
    <t xml:space="preserve">（注１）実質的に他の口座と同一の運用を行っているファンド（資産の移管を円滑に行う等の目的で一時的に設定した口座等）は計上していません。
（注２）新規採用については、契約日の属する年度により分類しています。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</si>
</sst>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;&quot;▲&quot;#,##0"/>
    <numFmt numFmtId="178" formatCode="0.00&quot;%&quot;;&quot;▲&quot;0.00&quot;%&quot;"/>
    <numFmt numFmtId="179" formatCode="0;&quot;▲ &quot;0"/>
  </numFmts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ＭＳ Ｐゴシック"/>
      <family val="2"/>
      <scheme val="minor"/>
    </font>
    <font>
      <sz val="6"/>
      <name val="游ゴシック"/>
      <family val="3"/>
      <charset val="128"/>
    </font>
    <font>
      <sz val="6"/>
      <name val="游ゴシック"/>
      <family val="2"/>
      <charset val="128"/>
    </font>
    <font>
      <sz val="11"/>
      <color rgb="FF000000"/>
      <name val="ＭＳ Ｐゴシック"/>
      <family val="2"/>
      <charset val="128"/>
      <scheme val="minor"/>
    </font>
    <font>
      <sz val="11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4"/>
      <color rgb="FF000000"/>
      <name val="ＭＳ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7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3" fillId="0" borderId="0"/>
    <xf numFmtId="0" fontId="11" fillId="0" borderId="0"/>
    <xf numFmtId="0" fontId="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9" applyNumberFormat="0" applyFill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42" applyNumberFormat="0" applyAlignment="0" applyProtection="0">
      <alignment vertical="center"/>
    </xf>
    <xf numFmtId="0" fontId="26" fillId="8" borderId="43" applyNumberFormat="0" applyAlignment="0" applyProtection="0">
      <alignment vertical="center"/>
    </xf>
    <xf numFmtId="0" fontId="27" fillId="8" borderId="42" applyNumberFormat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9" borderId="4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" fillId="10" borderId="4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9" fillId="0" borderId="26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30" xfId="0" applyFont="1" applyBorder="1">
      <alignment vertical="center"/>
    </xf>
    <xf numFmtId="0" fontId="9" fillId="0" borderId="4" xfId="0" applyFont="1" applyBorder="1">
      <alignment vertical="center"/>
    </xf>
    <xf numFmtId="177" fontId="9" fillId="0" borderId="15" xfId="2" applyNumberFormat="1" applyFont="1" applyFill="1" applyBorder="1" applyAlignment="1">
      <alignment horizontal="right" vertical="center" indent="1"/>
    </xf>
    <xf numFmtId="177" fontId="9" fillId="0" borderId="10" xfId="2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177" fontId="9" fillId="0" borderId="21" xfId="2" applyNumberFormat="1" applyFont="1" applyFill="1" applyBorder="1" applyAlignment="1">
      <alignment horizontal="right" vertical="center" indent="1"/>
    </xf>
    <xf numFmtId="177" fontId="9" fillId="0" borderId="16" xfId="2" applyNumberFormat="1" applyFont="1" applyFill="1" applyBorder="1" applyAlignment="1">
      <alignment horizontal="right" vertical="center" indent="1"/>
    </xf>
    <xf numFmtId="177" fontId="9" fillId="0" borderId="1" xfId="2" applyNumberFormat="1" applyFont="1" applyFill="1" applyBorder="1" applyAlignment="1">
      <alignment horizontal="right" vertical="center" indent="1"/>
    </xf>
    <xf numFmtId="177" fontId="9" fillId="0" borderId="2" xfId="2" applyNumberFormat="1" applyFont="1" applyFill="1" applyBorder="1" applyAlignment="1">
      <alignment horizontal="right" vertical="center" indent="1"/>
    </xf>
    <xf numFmtId="176" fontId="9" fillId="0" borderId="2" xfId="1" applyNumberFormat="1" applyFont="1" applyFill="1" applyBorder="1" applyAlignment="1">
      <alignment horizontal="right" vertical="center" indent="1"/>
    </xf>
    <xf numFmtId="177" fontId="9" fillId="0" borderId="6" xfId="2" applyNumberFormat="1" applyFont="1" applyFill="1" applyBorder="1" applyAlignment="1">
      <alignment horizontal="right" vertical="center" indent="1"/>
    </xf>
    <xf numFmtId="177" fontId="9" fillId="0" borderId="7" xfId="2" applyNumberFormat="1" applyFont="1" applyFill="1" applyBorder="1" applyAlignment="1">
      <alignment horizontal="right" vertical="center" indent="1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9" fillId="0" borderId="15" xfId="2" applyNumberFormat="1" applyFont="1" applyFill="1" applyBorder="1" applyAlignment="1">
      <alignment horizontal="center" vertical="center"/>
    </xf>
    <xf numFmtId="178" fontId="9" fillId="0" borderId="1" xfId="1" applyNumberFormat="1" applyFont="1" applyFill="1" applyBorder="1" applyAlignment="1">
      <alignment horizontal="right" vertical="center" indent="1"/>
    </xf>
    <xf numFmtId="178" fontId="9" fillId="0" borderId="21" xfId="2" applyNumberFormat="1" applyFont="1" applyFill="1" applyBorder="1" applyAlignment="1">
      <alignment horizontal="right" vertical="center" indent="1"/>
    </xf>
    <xf numFmtId="178" fontId="9" fillId="0" borderId="2" xfId="1" applyNumberFormat="1" applyFont="1" applyFill="1" applyBorder="1" applyAlignment="1">
      <alignment horizontal="right" vertical="center" indent="1"/>
    </xf>
    <xf numFmtId="178" fontId="9" fillId="0" borderId="16" xfId="2" applyNumberFormat="1" applyFont="1" applyFill="1" applyBorder="1" applyAlignment="1">
      <alignment horizontal="right" vertical="center" indent="1"/>
    </xf>
    <xf numFmtId="178" fontId="9" fillId="0" borderId="1" xfId="2" applyNumberFormat="1" applyFont="1" applyFill="1" applyBorder="1" applyAlignment="1">
      <alignment horizontal="center" vertical="center"/>
    </xf>
    <xf numFmtId="178" fontId="9" fillId="0" borderId="2" xfId="2" applyNumberFormat="1" applyFont="1" applyFill="1" applyBorder="1" applyAlignment="1">
      <alignment horizontal="center" vertical="center"/>
    </xf>
    <xf numFmtId="177" fontId="9" fillId="0" borderId="1" xfId="2" applyNumberFormat="1" applyFont="1" applyFill="1" applyBorder="1" applyAlignment="1">
      <alignment horizontal="center" vertical="center"/>
    </xf>
    <xf numFmtId="177" fontId="9" fillId="0" borderId="6" xfId="2" applyNumberFormat="1" applyFont="1" applyFill="1" applyBorder="1" applyAlignment="1">
      <alignment horizontal="center" vertical="center"/>
    </xf>
    <xf numFmtId="178" fontId="9" fillId="0" borderId="1" xfId="1" applyNumberFormat="1" applyFont="1" applyFill="1" applyBorder="1" applyAlignment="1">
      <alignment horizontal="center" vertical="center"/>
    </xf>
    <xf numFmtId="178" fontId="9" fillId="0" borderId="2" xfId="1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5" fillId="3" borderId="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 wrapText="1" shrinkToFit="1"/>
    </xf>
    <xf numFmtId="0" fontId="15" fillId="3" borderId="15" xfId="0" applyFont="1" applyFill="1" applyBorder="1" applyAlignment="1">
      <alignment horizontal="center" vertical="center" shrinkToFit="1"/>
    </xf>
    <xf numFmtId="0" fontId="15" fillId="3" borderId="9" xfId="0" applyFont="1" applyFill="1" applyBorder="1" applyAlignment="1">
      <alignment horizontal="center" vertical="center" shrinkToFit="1"/>
    </xf>
    <xf numFmtId="0" fontId="15" fillId="3" borderId="10" xfId="0" applyFont="1" applyFill="1" applyBorder="1" applyAlignment="1">
      <alignment horizontal="center" vertical="center" shrinkToFit="1"/>
    </xf>
    <xf numFmtId="0" fontId="15" fillId="3" borderId="15" xfId="0" applyFont="1" applyFill="1" applyBorder="1">
      <alignment vertical="center"/>
    </xf>
    <xf numFmtId="179" fontId="15" fillId="0" borderId="15" xfId="0" applyNumberFormat="1" applyFont="1" applyBorder="1" applyAlignment="1"/>
    <xf numFmtId="179" fontId="15" fillId="0" borderId="33" xfId="0" applyNumberFormat="1" applyFont="1" applyBorder="1" applyAlignment="1"/>
    <xf numFmtId="179" fontId="15" fillId="0" borderId="18" xfId="0" applyNumberFormat="1" applyFont="1" applyBorder="1" applyAlignment="1"/>
    <xf numFmtId="0" fontId="15" fillId="3" borderId="19" xfId="0" applyFont="1" applyFill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179" fontId="15" fillId="0" borderId="15" xfId="0" applyNumberFormat="1" applyFont="1" applyBorder="1">
      <alignment vertical="center"/>
    </xf>
    <xf numFmtId="179" fontId="15" fillId="0" borderId="9" xfId="0" applyNumberFormat="1" applyFont="1" applyBorder="1">
      <alignment vertical="center"/>
    </xf>
    <xf numFmtId="179" fontId="15" fillId="0" borderId="15" xfId="0" applyNumberFormat="1" applyFont="1" applyBorder="1" applyAlignment="1">
      <alignment horizontal="right" vertical="center"/>
    </xf>
    <xf numFmtId="179" fontId="15" fillId="0" borderId="19" xfId="0" applyNumberFormat="1" applyFont="1" applyBorder="1">
      <alignment vertical="center"/>
    </xf>
    <xf numFmtId="179" fontId="15" fillId="0" borderId="9" xfId="0" applyNumberFormat="1" applyFont="1" applyBorder="1" applyAlignment="1">
      <alignment horizontal="right" vertical="center"/>
    </xf>
    <xf numFmtId="179" fontId="15" fillId="0" borderId="10" xfId="0" applyNumberFormat="1" applyFont="1" applyBorder="1" applyAlignment="1">
      <alignment horizontal="right" vertical="center"/>
    </xf>
    <xf numFmtId="179" fontId="15" fillId="0" borderId="33" xfId="0" applyNumberFormat="1" applyFont="1" applyBorder="1">
      <alignment vertical="center"/>
    </xf>
    <xf numFmtId="179" fontId="15" fillId="0" borderId="31" xfId="0" applyNumberFormat="1" applyFont="1" applyBorder="1">
      <alignment vertical="center"/>
    </xf>
    <xf numFmtId="179" fontId="15" fillId="0" borderId="32" xfId="0" applyNumberFormat="1" applyFont="1" applyBorder="1">
      <alignment vertical="center"/>
    </xf>
    <xf numFmtId="179" fontId="15" fillId="0" borderId="50" xfId="0" applyNumberFormat="1" applyFont="1" applyBorder="1">
      <alignment vertical="center"/>
    </xf>
    <xf numFmtId="179" fontId="15" fillId="0" borderId="18" xfId="0" applyNumberFormat="1" applyFont="1" applyBorder="1">
      <alignment vertical="center"/>
    </xf>
    <xf numFmtId="179" fontId="15" fillId="0" borderId="13" xfId="0" applyNumberFormat="1" applyFont="1" applyBorder="1">
      <alignment vertical="center"/>
    </xf>
    <xf numFmtId="179" fontId="15" fillId="0" borderId="24" xfId="0" applyNumberFormat="1" applyFont="1" applyBorder="1">
      <alignment vertical="center"/>
    </xf>
    <xf numFmtId="179" fontId="15" fillId="0" borderId="17" xfId="0" applyNumberFormat="1" applyFont="1" applyBorder="1">
      <alignment vertical="center"/>
    </xf>
    <xf numFmtId="179" fontId="15" fillId="0" borderId="36" xfId="0" applyNumberFormat="1" applyFont="1" applyBorder="1">
      <alignment vertical="center"/>
    </xf>
    <xf numFmtId="179" fontId="15" fillId="0" borderId="38" xfId="0" applyNumberFormat="1" applyFont="1" applyBorder="1">
      <alignment vertical="center"/>
    </xf>
    <xf numFmtId="179" fontId="15" fillId="0" borderId="37" xfId="0" applyNumberFormat="1" applyFont="1" applyBorder="1">
      <alignment vertical="center"/>
    </xf>
    <xf numFmtId="0" fontId="15" fillId="3" borderId="29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/>
    </xf>
    <xf numFmtId="179" fontId="15" fillId="0" borderId="1" xfId="0" applyNumberFormat="1" applyFont="1" applyBorder="1">
      <alignment vertical="center"/>
    </xf>
    <xf numFmtId="0" fontId="34" fillId="0" borderId="0" xfId="0" applyFont="1" applyAlignment="1">
      <alignment horizontal="left" vertical="center"/>
    </xf>
    <xf numFmtId="0" fontId="15" fillId="3" borderId="26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30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9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/>
    </xf>
    <xf numFmtId="0" fontId="16" fillId="3" borderId="49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/>
    </xf>
  </cellXfs>
  <cellStyles count="73">
    <cellStyle name="_x000a_ISO=N_x000d__x000a__x000d__x000a_[Co" xfId="10" xr:uid="{00000000-0005-0000-0000-000000000000}"/>
    <cellStyle name="_H15.3決算簿価・時価" xfId="11" xr:uid="{00000000-0005-0000-0000-000001000000}"/>
    <cellStyle name="_P1･2（運用成績）('02Q2)" xfId="12" xr:uid="{00000000-0005-0000-0000-000002000000}"/>
    <cellStyle name="_P1･2（運用成績）('02Q3)" xfId="13" xr:uid="{00000000-0005-0000-0000-000003000000}"/>
    <cellStyle name="_P1･2（運用成績）('02Q4)" xfId="14" xr:uid="{00000000-0005-0000-0000-000004000000}"/>
    <cellStyle name="_P1･2（運用成績）('03Q1)" xfId="15" xr:uid="{00000000-0005-0000-0000-000005000000}"/>
    <cellStyle name="_P1･2（運用成績）('03Q3)" xfId="16" xr:uid="{00000000-0005-0000-0000-000006000000}"/>
    <cellStyle name="_P1･2（運用成績）('04Q3)" xfId="17" xr:uid="{00000000-0005-0000-0000-000007000000}"/>
    <cellStyle name="_月次集計200311" xfId="18" xr:uid="{00000000-0005-0000-0000-000008000000}"/>
    <cellStyle name="_月次集計200402" xfId="19" xr:uid="{00000000-0005-0000-0000-000009000000}"/>
    <cellStyle name="20% - アクセント 1" xfId="50" builtinId="30" customBuiltin="1"/>
    <cellStyle name="20% - アクセント 2" xfId="54" builtinId="34" customBuiltin="1"/>
    <cellStyle name="20% - アクセント 3" xfId="58" builtinId="38" customBuiltin="1"/>
    <cellStyle name="20% - アクセント 4" xfId="62" builtinId="42" customBuiltin="1"/>
    <cellStyle name="20% - アクセント 5" xfId="66" builtinId="46" customBuiltin="1"/>
    <cellStyle name="20% - アクセント 6" xfId="70" builtinId="50" customBuiltin="1"/>
    <cellStyle name="40% - アクセント 1" xfId="51" builtinId="31" customBuiltin="1"/>
    <cellStyle name="40% - アクセント 2" xfId="55" builtinId="35" customBuiltin="1"/>
    <cellStyle name="40% - アクセント 3" xfId="59" builtinId="39" customBuiltin="1"/>
    <cellStyle name="40% - アクセント 4" xfId="63" builtinId="43" customBuiltin="1"/>
    <cellStyle name="40% - アクセント 5" xfId="67" builtinId="47" customBuiltin="1"/>
    <cellStyle name="40% - アクセント 6" xfId="71" builtinId="51" customBuiltin="1"/>
    <cellStyle name="60% - アクセント 1" xfId="52" builtinId="32" customBuiltin="1"/>
    <cellStyle name="60% - アクセント 2" xfId="56" builtinId="36" customBuiltin="1"/>
    <cellStyle name="60% - アクセント 3" xfId="60" builtinId="40" customBuiltin="1"/>
    <cellStyle name="60% - アクセント 4" xfId="64" builtinId="44" customBuiltin="1"/>
    <cellStyle name="60% - アクセント 5" xfId="68" builtinId="48" customBuiltin="1"/>
    <cellStyle name="60% - アクセント 6" xfId="72" builtinId="52" customBuiltin="1"/>
    <cellStyle name="アクセント 1" xfId="49" builtinId="29" customBuiltin="1"/>
    <cellStyle name="アクセント 2" xfId="53" builtinId="33" customBuiltin="1"/>
    <cellStyle name="アクセント 3" xfId="57" builtinId="37" customBuiltin="1"/>
    <cellStyle name="アクセント 4" xfId="61" builtinId="41" customBuiltin="1"/>
    <cellStyle name="アクセント 5" xfId="65" builtinId="45" customBuiltin="1"/>
    <cellStyle name="アクセント 6" xfId="69" builtinId="49" customBuiltin="1"/>
    <cellStyle name="スタイル 1" xfId="20" xr:uid="{00000000-0005-0000-0000-000022000000}"/>
    <cellStyle name="タイトル" xfId="32" builtinId="15" customBuiltin="1"/>
    <cellStyle name="チェック セル" xfId="44" builtinId="23" customBuiltin="1"/>
    <cellStyle name="どちらでもない" xfId="39" builtinId="28" customBuiltin="1"/>
    <cellStyle name="パーセント" xfId="1" builtinId="5"/>
    <cellStyle name="パーセント 2" xfId="4" xr:uid="{00000000-0005-0000-0000-000027000000}"/>
    <cellStyle name="パーセント 3" xfId="28" xr:uid="{00000000-0005-0000-0000-000028000000}"/>
    <cellStyle name="メモ" xfId="46" builtinId="10" customBuiltin="1"/>
    <cellStyle name="リンク セル" xfId="43" builtinId="24" customBuiltin="1"/>
    <cellStyle name="悪い" xfId="38" builtinId="27" customBuiltin="1"/>
    <cellStyle name="計算" xfId="42" builtinId="22" customBuiltin="1"/>
    <cellStyle name="警告文" xfId="45" builtinId="11" customBuiltin="1"/>
    <cellStyle name="桁区切り" xfId="2" builtinId="6"/>
    <cellStyle name="桁区切り 2" xfId="5" xr:uid="{00000000-0005-0000-0000-00002F000000}"/>
    <cellStyle name="桁区切り 3" xfId="6" xr:uid="{00000000-0005-0000-0000-000030000000}"/>
    <cellStyle name="桁区切り 4 2 2" xfId="22" xr:uid="{00000000-0005-0000-0000-000031000000}"/>
    <cellStyle name="桁区切り 5" xfId="24" xr:uid="{00000000-0005-0000-0000-000032000000}"/>
    <cellStyle name="桁区切り 8" xfId="30" xr:uid="{00000000-0005-0000-0000-000033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48" builtinId="25" customBuiltin="1"/>
    <cellStyle name="出力" xfId="41" builtinId="21" customBuiltin="1"/>
    <cellStyle name="説明文" xfId="47" builtinId="53" customBuiltin="1"/>
    <cellStyle name="入力" xfId="40" builtinId="20" customBuiltin="1"/>
    <cellStyle name="標準" xfId="0" builtinId="0"/>
    <cellStyle name="標準 11" xfId="26" xr:uid="{00000000-0005-0000-0000-00003D000000}"/>
    <cellStyle name="標準 18" xfId="31" xr:uid="{00000000-0005-0000-0000-00003E000000}"/>
    <cellStyle name="標準 2" xfId="3" xr:uid="{00000000-0005-0000-0000-00003F000000}"/>
    <cellStyle name="標準 2 2" xfId="7" xr:uid="{00000000-0005-0000-0000-000040000000}"/>
    <cellStyle name="標準 2 3" xfId="27" xr:uid="{00000000-0005-0000-0000-000041000000}"/>
    <cellStyle name="標準 2 4" xfId="25" xr:uid="{00000000-0005-0000-0000-000042000000}"/>
    <cellStyle name="標準 3" xfId="8" xr:uid="{00000000-0005-0000-0000-000043000000}"/>
    <cellStyle name="標準 4 2 2" xfId="21" xr:uid="{00000000-0005-0000-0000-000044000000}"/>
    <cellStyle name="標準 5" xfId="9" xr:uid="{00000000-0005-0000-0000-000045000000}"/>
    <cellStyle name="標準 7" xfId="23" xr:uid="{00000000-0005-0000-0000-000046000000}"/>
    <cellStyle name="標準 8" xfId="29" xr:uid="{00000000-0005-0000-0000-000047000000}"/>
    <cellStyle name="良い" xfId="3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939;&#29992;&#29366;&#27841;&#22577;&#21578;\&#22235;&#21322;&#26399;\H16&#24180;&#24230;\&#65424;&#65392;&#65411;&#65384;&#65437;&#65400;&#65438;&#38306;&#36899;\A&#39015;&#23458;\&#31859;&#20037;&#20445;\&#19977;&#33777;&#38651;&#27231;\&#22235;&#21322;&#26399;\97&#24180;3&#65329;\&#26032;&#22522;&#26412;&#65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939;&#29992;&#29366;&#27841;&#22577;&#21578;\&#22235;&#21322;&#26399;\H17&#24180;&#24230;\H17.6\&#65424;&#65392;&#65411;&#65384;&#65437;&#65400;&#65438;&#38306;&#36899;\A&#39015;&#23458;\&#31859;&#20037;&#20445;\&#19977;&#33777;&#38651;&#27231;\&#22235;&#21322;&#26399;\97&#24180;3&#65329;\&#26032;&#22522;&#26412;&#65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ﾘｽｸ計算"/>
      <sheetName val="Market2"/>
    </sheetNames>
    <sheetDataSet>
      <sheetData sheetId="0">
        <row r="2">
          <cell r="F2">
            <v>8.3598076431047161</v>
          </cell>
          <cell r="G2">
            <v>7.1030441320792717</v>
          </cell>
          <cell r="H2">
            <v>5.7459320903611575</v>
          </cell>
        </row>
        <row r="3">
          <cell r="F3">
            <v>8.2336150839999025</v>
          </cell>
          <cell r="G3">
            <v>7.0152118028625123</v>
          </cell>
          <cell r="H3">
            <v>5.3114209751977128</v>
          </cell>
        </row>
        <row r="4">
          <cell r="F4">
            <v>8.1074225248950871</v>
          </cell>
          <cell r="G4">
            <v>6.9273794736457512</v>
          </cell>
          <cell r="H4">
            <v>5.0415733828621754</v>
          </cell>
        </row>
        <row r="5">
          <cell r="F5">
            <v>7.9812299657902734</v>
          </cell>
          <cell r="G5">
            <v>6.8395471444289919</v>
          </cell>
          <cell r="H5">
            <v>4.9633198349577023</v>
          </cell>
        </row>
        <row r="6">
          <cell r="F6">
            <v>7.8550374066854598</v>
          </cell>
          <cell r="G6">
            <v>6.7517148152122317</v>
          </cell>
          <cell r="H6">
            <v>5.0855125212382291</v>
          </cell>
        </row>
        <row r="7">
          <cell r="F7">
            <v>8.5516873487747773</v>
          </cell>
          <cell r="G7">
            <v>7.1712898442711204</v>
          </cell>
          <cell r="H7">
            <v>6.1454588294553956</v>
          </cell>
        </row>
        <row r="8">
          <cell r="F8">
            <v>8.4254947896699619</v>
          </cell>
          <cell r="G8">
            <v>7.0834575150543602</v>
          </cell>
          <cell r="H8">
            <v>5.6622581776695418</v>
          </cell>
        </row>
        <row r="9">
          <cell r="F9">
            <v>8.2993022305651483</v>
          </cell>
          <cell r="G9">
            <v>6.9956251858376</v>
          </cell>
          <cell r="H9">
            <v>5.3260194636262801</v>
          </cell>
        </row>
        <row r="10">
          <cell r="F10">
            <v>8.1731096714603346</v>
          </cell>
          <cell r="G10">
            <v>6.9077928566208406</v>
          </cell>
          <cell r="H10">
            <v>5.165521386419031</v>
          </cell>
        </row>
        <row r="11">
          <cell r="F11">
            <v>8.046917112355521</v>
          </cell>
          <cell r="G11">
            <v>6.8199605274040813</v>
          </cell>
          <cell r="H11">
            <v>5.1970714128694508</v>
          </cell>
        </row>
        <row r="12">
          <cell r="F12">
            <v>8.7435670544448385</v>
          </cell>
          <cell r="G12">
            <v>7.23953555646297</v>
          </cell>
          <cell r="H12">
            <v>6.5884902034621069</v>
          </cell>
        </row>
        <row r="13">
          <cell r="F13">
            <v>8.6173744953400249</v>
          </cell>
          <cell r="G13">
            <v>7.1517032272462098</v>
          </cell>
          <cell r="H13">
            <v>6.0664448290985638</v>
          </cell>
        </row>
        <row r="14">
          <cell r="F14">
            <v>8.4911819362352112</v>
          </cell>
          <cell r="G14">
            <v>7.0638708980294496</v>
          </cell>
          <cell r="H14">
            <v>5.6750431520970226</v>
          </cell>
        </row>
        <row r="15">
          <cell r="F15">
            <v>8.3649893771303976</v>
          </cell>
          <cell r="G15">
            <v>6.9760385688126894</v>
          </cell>
          <cell r="H15">
            <v>5.4425443408497802</v>
          </cell>
        </row>
        <row r="16">
          <cell r="F16">
            <v>8.2387968180255839</v>
          </cell>
          <cell r="G16">
            <v>6.88820623959593</v>
          </cell>
          <cell r="H16">
            <v>5.3895524152154497</v>
          </cell>
        </row>
        <row r="17">
          <cell r="F17">
            <v>8.9354467601148997</v>
          </cell>
          <cell r="G17">
            <v>7.3077812686548178</v>
          </cell>
          <cell r="H17">
            <v>7.066848830758782</v>
          </cell>
        </row>
        <row r="18">
          <cell r="F18">
            <v>8.809254201010086</v>
          </cell>
          <cell r="G18">
            <v>7.2199489394380576</v>
          </cell>
          <cell r="H18">
            <v>6.5140577490150902</v>
          </cell>
        </row>
        <row r="19">
          <cell r="F19">
            <v>8.6830616419052724</v>
          </cell>
          <cell r="G19">
            <v>7.1321166102212974</v>
          </cell>
          <cell r="H19">
            <v>6.0775288175784397</v>
          </cell>
        </row>
        <row r="20">
          <cell r="F20">
            <v>8.5568690828004588</v>
          </cell>
          <cell r="G20">
            <v>7.044284281004539</v>
          </cell>
          <cell r="H20">
            <v>5.7836473708011695</v>
          </cell>
        </row>
        <row r="21">
          <cell r="F21">
            <v>8.4306765236956451</v>
          </cell>
          <cell r="G21">
            <v>6.9564519517877796</v>
          </cell>
          <cell r="H21">
            <v>5.6546980026647065</v>
          </cell>
        </row>
        <row r="22">
          <cell r="F22">
            <v>9.0011339066801472</v>
          </cell>
          <cell r="G22">
            <v>7.2881946516299072</v>
          </cell>
          <cell r="H22">
            <v>6.9967674071392514</v>
          </cell>
        </row>
        <row r="23">
          <cell r="F23">
            <v>8.8749413475753336</v>
          </cell>
          <cell r="G23">
            <v>7.200362322413147</v>
          </cell>
          <cell r="H23">
            <v>6.5235886272760322</v>
          </cell>
        </row>
        <row r="24">
          <cell r="F24">
            <v>8.74874878847052</v>
          </cell>
          <cell r="G24">
            <v>7.1125299931963877</v>
          </cell>
          <cell r="H24">
            <v>6.1782258955569365</v>
          </cell>
        </row>
        <row r="25">
          <cell r="F25">
            <v>8.6225562293657063</v>
          </cell>
          <cell r="G25">
            <v>7.0246976639796275</v>
          </cell>
          <cell r="H25">
            <v>5.9828550095603603</v>
          </cell>
        </row>
        <row r="26">
          <cell r="F26">
            <v>9.0668210532453966</v>
          </cell>
          <cell r="G26">
            <v>7.2686080346049957</v>
          </cell>
          <cell r="H26">
            <v>7.0049033488299983</v>
          </cell>
        </row>
        <row r="27">
          <cell r="F27">
            <v>8.9406284941405811</v>
          </cell>
          <cell r="G27">
            <v>7.1807757053882373</v>
          </cell>
          <cell r="H27">
            <v>6.6167200199480316</v>
          </cell>
        </row>
        <row r="28">
          <cell r="F28">
            <v>8.8144359350357675</v>
          </cell>
          <cell r="G28">
            <v>7.0929433761714771</v>
          </cell>
          <cell r="H28">
            <v>6.364283850410704</v>
          </cell>
        </row>
        <row r="29">
          <cell r="F29">
            <v>9.1325081998106441</v>
          </cell>
          <cell r="G29">
            <v>7.2490214175800851</v>
          </cell>
          <cell r="H29">
            <v>7.0909874296410642</v>
          </cell>
        </row>
        <row r="30">
          <cell r="F30">
            <v>9.0063156407058287</v>
          </cell>
          <cell r="G30">
            <v>7.1611890883633249</v>
          </cell>
          <cell r="H30">
            <v>6.7900128196396832</v>
          </cell>
        </row>
        <row r="31">
          <cell r="F31">
            <v>9.1981953463758916</v>
          </cell>
          <cell r="G31">
            <v>7.2294348005551736</v>
          </cell>
          <cell r="H31">
            <v>7.2522444492887654</v>
          </cell>
        </row>
        <row r="73">
          <cell r="F73">
            <v>7.3643089983663685</v>
          </cell>
          <cell r="G73">
            <v>6.7123576244814203</v>
          </cell>
          <cell r="H73">
            <v>3.7646657435206468</v>
          </cell>
        </row>
        <row r="74">
          <cell r="F74">
            <v>7.2381164392615549</v>
          </cell>
          <cell r="G74">
            <v>6.6245252952646618</v>
          </cell>
          <cell r="H74">
            <v>3.6413546176357849</v>
          </cell>
        </row>
        <row r="75">
          <cell r="F75">
            <v>7.5561887040364306</v>
          </cell>
          <cell r="G75">
            <v>6.7806033366732699</v>
          </cell>
          <cell r="H75">
            <v>3.9221214821008346</v>
          </cell>
        </row>
        <row r="76">
          <cell r="F76">
            <v>7.4299961449316161</v>
          </cell>
          <cell r="G76">
            <v>6.6927710074565097</v>
          </cell>
          <cell r="H76">
            <v>3.6835904317150501</v>
          </cell>
        </row>
        <row r="77">
          <cell r="F77">
            <v>7.3038035858268024</v>
          </cell>
          <cell r="G77">
            <v>6.6049386782397494</v>
          </cell>
          <cell r="H77">
            <v>3.710182236383349</v>
          </cell>
        </row>
        <row r="78">
          <cell r="F78">
            <v>7.7480684097064918</v>
          </cell>
          <cell r="G78">
            <v>6.8488490488651186</v>
          </cell>
          <cell r="H78">
            <v>4.1813844572547456</v>
          </cell>
        </row>
        <row r="79">
          <cell r="F79">
            <v>7.6218758506016782</v>
          </cell>
          <cell r="G79">
            <v>6.7610167196483602</v>
          </cell>
          <cell r="H79">
            <v>3.8430227406253561</v>
          </cell>
        </row>
        <row r="80">
          <cell r="F80">
            <v>7.4956832914968645</v>
          </cell>
          <cell r="G80">
            <v>6.6731843904315982</v>
          </cell>
          <cell r="H80">
            <v>3.7502644974510444</v>
          </cell>
        </row>
        <row r="81">
          <cell r="F81">
            <v>7.3694907323920509</v>
          </cell>
          <cell r="G81">
            <v>6.5853520612148397</v>
          </cell>
          <cell r="H81">
            <v>3.9205810828250831</v>
          </cell>
        </row>
        <row r="82">
          <cell r="F82">
            <v>7.9399481153765539</v>
          </cell>
          <cell r="G82">
            <v>6.9170947610569673</v>
          </cell>
          <cell r="H82">
            <v>4.5249889875536731</v>
          </cell>
        </row>
        <row r="83">
          <cell r="F83">
            <v>7.8137555562717393</v>
          </cell>
          <cell r="G83">
            <v>6.829262431840208</v>
          </cell>
          <cell r="H83">
            <v>4.106022333158978</v>
          </cell>
        </row>
        <row r="84">
          <cell r="F84">
            <v>7.6875629971669257</v>
          </cell>
          <cell r="G84">
            <v>6.7414301026234478</v>
          </cell>
          <cell r="H84">
            <v>3.9056530406072492</v>
          </cell>
        </row>
        <row r="85">
          <cell r="F85">
            <v>7.5613704380621121</v>
          </cell>
          <cell r="G85">
            <v>6.6535977734066876</v>
          </cell>
          <cell r="H85">
            <v>3.9572268265914516</v>
          </cell>
        </row>
        <row r="86">
          <cell r="F86">
            <v>7.4351778789572984</v>
          </cell>
          <cell r="G86">
            <v>6.5657654441899282</v>
          </cell>
          <cell r="H86">
            <v>4.2515849810243127</v>
          </cell>
        </row>
        <row r="87">
          <cell r="F87">
            <v>8.1318278210466151</v>
          </cell>
          <cell r="G87">
            <v>6.985340473248816</v>
          </cell>
          <cell r="H87">
            <v>4.9353505442560195</v>
          </cell>
        </row>
        <row r="88">
          <cell r="F88">
            <v>8.0056352619418014</v>
          </cell>
          <cell r="G88">
            <v>6.8975081440320567</v>
          </cell>
          <cell r="H88">
            <v>4.4542816833842815</v>
          </cell>
        </row>
        <row r="89">
          <cell r="F89">
            <v>7.8794427028369878</v>
          </cell>
          <cell r="G89">
            <v>6.8096758148152956</v>
          </cell>
          <cell r="H89">
            <v>4.1634574388917791</v>
          </cell>
        </row>
        <row r="90">
          <cell r="F90">
            <v>7.7532501437321732</v>
          </cell>
          <cell r="G90">
            <v>6.7218434855985372</v>
          </cell>
          <cell r="H90">
            <v>4.1035280657356212</v>
          </cell>
        </row>
        <row r="91">
          <cell r="F91">
            <v>7.6270575846273596</v>
          </cell>
          <cell r="G91">
            <v>6.634011156381777</v>
          </cell>
          <cell r="H91">
            <v>4.2841941526245773</v>
          </cell>
        </row>
        <row r="92">
          <cell r="F92">
            <v>8.3237075267166762</v>
          </cell>
          <cell r="G92">
            <v>7.0535861854406656</v>
          </cell>
          <cell r="H92">
            <v>5.3972636540185901</v>
          </cell>
        </row>
        <row r="93">
          <cell r="F93">
            <v>8.1975149676118626</v>
          </cell>
          <cell r="G93">
            <v>6.9657538562239063</v>
          </cell>
          <cell r="H93">
            <v>4.8695422298775535</v>
          </cell>
        </row>
        <row r="94">
          <cell r="F94">
            <v>8.071322408507049</v>
          </cell>
          <cell r="G94">
            <v>6.8779215270071461</v>
          </cell>
          <cell r="H94">
            <v>4.5061336327740742</v>
          </cell>
        </row>
        <row r="95">
          <cell r="F95">
            <v>7.9451298494022353</v>
          </cell>
          <cell r="G95">
            <v>6.7900891977903859</v>
          </cell>
          <cell r="H95">
            <v>4.3484309025854992</v>
          </cell>
        </row>
        <row r="96">
          <cell r="F96">
            <v>7.8189372902974217</v>
          </cell>
          <cell r="G96">
            <v>6.7022568685736266</v>
          </cell>
          <cell r="H96">
            <v>4.4185149680621736</v>
          </cell>
        </row>
        <row r="97">
          <cell r="F97">
            <v>8.5155872323867374</v>
          </cell>
          <cell r="G97">
            <v>7.1218318976325143</v>
          </cell>
          <cell r="H97">
            <v>5.8986299431637299</v>
          </cell>
        </row>
        <row r="98">
          <cell r="F98">
            <v>8.3893946732819238</v>
          </cell>
          <cell r="G98">
            <v>7.0339995684157541</v>
          </cell>
          <cell r="H98">
            <v>5.3361847832777238</v>
          </cell>
        </row>
        <row r="99">
          <cell r="F99">
            <v>8.2632021141771101</v>
          </cell>
          <cell r="G99">
            <v>6.9461672391989939</v>
          </cell>
          <cell r="H99">
            <v>4.9159651225845558</v>
          </cell>
        </row>
        <row r="100">
          <cell r="F100">
            <v>8.1370095550722965</v>
          </cell>
          <cell r="G100">
            <v>6.8583349099822337</v>
          </cell>
          <cell r="H100">
            <v>4.6764698589787672</v>
          </cell>
        </row>
        <row r="101">
          <cell r="F101">
            <v>8.0108169959674829</v>
          </cell>
          <cell r="G101">
            <v>6.7705025807654753</v>
          </cell>
          <cell r="H101">
            <v>4.6457335058838716</v>
          </cell>
        </row>
        <row r="102">
          <cell r="F102">
            <v>8.7074669380568004</v>
          </cell>
          <cell r="G102">
            <v>7.1900776098243622</v>
          </cell>
          <cell r="H102">
            <v>6.4302275045974175</v>
          </cell>
        </row>
        <row r="103">
          <cell r="F103">
            <v>8.581274378951985</v>
          </cell>
          <cell r="G103">
            <v>7.102245280607602</v>
          </cell>
          <cell r="H103">
            <v>5.8419093499560866</v>
          </cell>
        </row>
        <row r="104">
          <cell r="F104">
            <v>8.4550818198471713</v>
          </cell>
          <cell r="G104">
            <v>7.0144129513908418</v>
          </cell>
          <cell r="H104">
            <v>5.3776199340985062</v>
          </cell>
        </row>
        <row r="105">
          <cell r="F105">
            <v>8.3288892607423577</v>
          </cell>
          <cell r="G105">
            <v>6.9265806221740833</v>
          </cell>
          <cell r="H105">
            <v>5.0715381954993664</v>
          </cell>
        </row>
        <row r="106">
          <cell r="F106">
            <v>8.2026967016375441</v>
          </cell>
          <cell r="G106">
            <v>6.838748292957324</v>
          </cell>
          <cell r="H106">
            <v>4.9530814036809812</v>
          </cell>
        </row>
        <row r="107">
          <cell r="F107">
            <v>8.7731540846220479</v>
          </cell>
          <cell r="G107">
            <v>7.1704909927994516</v>
          </cell>
          <cell r="H107">
            <v>6.3774251829417574</v>
          </cell>
        </row>
        <row r="108">
          <cell r="F108">
            <v>8.6469615255172343</v>
          </cell>
          <cell r="G108">
            <v>7.0826586635826914</v>
          </cell>
          <cell r="H108">
            <v>5.8789020678911816</v>
          </cell>
        </row>
        <row r="109">
          <cell r="F109">
            <v>8.5207689664124189</v>
          </cell>
          <cell r="G109">
            <v>6.994826334365932</v>
          </cell>
          <cell r="H109">
            <v>5.5192607561136997</v>
          </cell>
        </row>
        <row r="110">
          <cell r="F110">
            <v>8.394576407307607</v>
          </cell>
          <cell r="G110">
            <v>6.9069940051491718</v>
          </cell>
          <cell r="H110">
            <v>5.3267064190158262</v>
          </cell>
        </row>
        <row r="111">
          <cell r="F111">
            <v>8.8388412311872955</v>
          </cell>
          <cell r="G111">
            <v>7.150904375774541</v>
          </cell>
          <cell r="H111">
            <v>6.4105220685364248</v>
          </cell>
        </row>
        <row r="112">
          <cell r="F112">
            <v>8.7126486720824818</v>
          </cell>
          <cell r="G112">
            <v>7.0630720465577816</v>
          </cell>
          <cell r="H112">
            <v>6.0078772639460869</v>
          </cell>
        </row>
        <row r="113">
          <cell r="F113">
            <v>8.5864561129776682</v>
          </cell>
          <cell r="G113">
            <v>6.9752397173410214</v>
          </cell>
          <cell r="H113">
            <v>5.7537116243668471</v>
          </cell>
        </row>
        <row r="152">
          <cell r="B152">
            <v>0.04</v>
          </cell>
        </row>
        <row r="153">
          <cell r="B153">
            <v>0.28000000000000003</v>
          </cell>
        </row>
        <row r="154">
          <cell r="B154">
            <v>0.44</v>
          </cell>
        </row>
        <row r="155">
          <cell r="B155">
            <v>0.08</v>
          </cell>
          <cell r="C155">
            <v>0.16466921354271322</v>
          </cell>
          <cell r="D155">
            <v>14.535251032152356</v>
          </cell>
          <cell r="E155">
            <v>183.71536397383306</v>
          </cell>
          <cell r="F155">
            <v>97.191710649622962</v>
          </cell>
          <cell r="G155">
            <v>10.502551505101039</v>
          </cell>
          <cell r="H155">
            <v>56.054367231756267</v>
          </cell>
        </row>
        <row r="156">
          <cell r="B156">
            <v>0.1</v>
          </cell>
        </row>
        <row r="157">
          <cell r="B157">
            <v>0.06</v>
          </cell>
          <cell r="F157">
            <v>97.100071242416234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ﾘｽｸ計算"/>
      <sheetName val="SYNTAX"/>
      <sheetName val="グラフ"/>
    </sheetNames>
    <sheetDataSet>
      <sheetData sheetId="0">
        <row r="2">
          <cell r="H2">
            <v>5.7459320903611575</v>
          </cell>
        </row>
        <row r="3">
          <cell r="H3">
            <v>5.3114209751977128</v>
          </cell>
        </row>
        <row r="4">
          <cell r="H4">
            <v>5.0415733828621754</v>
          </cell>
        </row>
        <row r="5">
          <cell r="H5">
            <v>4.9633198349577023</v>
          </cell>
        </row>
        <row r="6">
          <cell r="H6">
            <v>5.0855125212382291</v>
          </cell>
        </row>
        <row r="7">
          <cell r="H7">
            <v>6.1454588294553956</v>
          </cell>
        </row>
        <row r="8">
          <cell r="H8">
            <v>5.6622581776695418</v>
          </cell>
        </row>
        <row r="9">
          <cell r="H9">
            <v>5.3260194636262801</v>
          </cell>
        </row>
        <row r="10">
          <cell r="H10">
            <v>5.165521386419031</v>
          </cell>
        </row>
        <row r="11">
          <cell r="H11">
            <v>5.1970714128694508</v>
          </cell>
        </row>
        <row r="12">
          <cell r="H12">
            <v>6.5884902034621069</v>
          </cell>
        </row>
        <row r="13">
          <cell r="H13">
            <v>6.0664448290985638</v>
          </cell>
        </row>
        <row r="14">
          <cell r="H14">
            <v>5.6750431520970226</v>
          </cell>
        </row>
        <row r="15">
          <cell r="H15">
            <v>5.4425443408497802</v>
          </cell>
        </row>
        <row r="16">
          <cell r="H16">
            <v>5.3895524152154497</v>
          </cell>
        </row>
        <row r="17">
          <cell r="H17">
            <v>7.066848830758782</v>
          </cell>
        </row>
        <row r="18">
          <cell r="H18">
            <v>6.5140577490150902</v>
          </cell>
        </row>
        <row r="19">
          <cell r="H19">
            <v>6.0775288175784397</v>
          </cell>
        </row>
        <row r="20">
          <cell r="H20">
            <v>5.7836473708011695</v>
          </cell>
        </row>
        <row r="21">
          <cell r="H21">
            <v>5.6546980026647065</v>
          </cell>
        </row>
        <row r="22">
          <cell r="H22">
            <v>6.9967674071392514</v>
          </cell>
        </row>
        <row r="23">
          <cell r="H23">
            <v>6.5235886272760322</v>
          </cell>
        </row>
        <row r="24">
          <cell r="H24">
            <v>6.1782258955569365</v>
          </cell>
        </row>
        <row r="25">
          <cell r="H25">
            <v>5.9828550095603603</v>
          </cell>
        </row>
        <row r="26">
          <cell r="H26">
            <v>7.0049033488299983</v>
          </cell>
        </row>
        <row r="27">
          <cell r="H27">
            <v>6.6167200199480316</v>
          </cell>
        </row>
        <row r="28">
          <cell r="H28">
            <v>6.364283850410704</v>
          </cell>
        </row>
        <row r="29">
          <cell r="H29">
            <v>7.0909874296410642</v>
          </cell>
        </row>
        <row r="30">
          <cell r="H30">
            <v>6.7900128196396832</v>
          </cell>
        </row>
        <row r="31">
          <cell r="H31">
            <v>7.2522444492887654</v>
          </cell>
        </row>
        <row r="73">
          <cell r="H73">
            <v>3.7646657435206468</v>
          </cell>
        </row>
        <row r="74">
          <cell r="H74">
            <v>3.6413546176357849</v>
          </cell>
        </row>
        <row r="75">
          <cell r="H75">
            <v>3.9221214821008346</v>
          </cell>
        </row>
        <row r="76">
          <cell r="H76">
            <v>3.6835904317150501</v>
          </cell>
        </row>
        <row r="77">
          <cell r="H77">
            <v>3.710182236383349</v>
          </cell>
        </row>
        <row r="78">
          <cell r="H78">
            <v>4.1813844572547456</v>
          </cell>
        </row>
        <row r="79">
          <cell r="H79">
            <v>3.8430227406253561</v>
          </cell>
        </row>
        <row r="80">
          <cell r="H80">
            <v>3.7502644974510444</v>
          </cell>
        </row>
        <row r="81">
          <cell r="H81">
            <v>3.9205810828250831</v>
          </cell>
        </row>
        <row r="82">
          <cell r="H82">
            <v>4.5249889875536731</v>
          </cell>
        </row>
        <row r="83">
          <cell r="H83">
            <v>4.106022333158978</v>
          </cell>
        </row>
        <row r="84">
          <cell r="H84">
            <v>3.9056530406072492</v>
          </cell>
        </row>
        <row r="85">
          <cell r="H85">
            <v>3.9572268265914516</v>
          </cell>
        </row>
        <row r="86">
          <cell r="H86">
            <v>4.2515849810243127</v>
          </cell>
        </row>
        <row r="87">
          <cell r="H87">
            <v>4.9353505442560195</v>
          </cell>
        </row>
        <row r="88">
          <cell r="H88">
            <v>4.4542816833842815</v>
          </cell>
        </row>
        <row r="89">
          <cell r="H89">
            <v>4.1634574388917791</v>
          </cell>
        </row>
        <row r="90">
          <cell r="H90">
            <v>4.1035280657356212</v>
          </cell>
        </row>
        <row r="91">
          <cell r="H91">
            <v>4.2841941526245773</v>
          </cell>
        </row>
        <row r="92">
          <cell r="H92">
            <v>5.3972636540185901</v>
          </cell>
        </row>
        <row r="93">
          <cell r="H93">
            <v>4.8695422298775535</v>
          </cell>
        </row>
        <row r="94">
          <cell r="H94">
            <v>4.5061336327740742</v>
          </cell>
        </row>
        <row r="95">
          <cell r="H95">
            <v>4.3484309025854992</v>
          </cell>
        </row>
        <row r="96">
          <cell r="H96">
            <v>4.4185149680621736</v>
          </cell>
        </row>
        <row r="97">
          <cell r="H97">
            <v>5.8986299431637299</v>
          </cell>
        </row>
        <row r="98">
          <cell r="H98">
            <v>5.3361847832777238</v>
          </cell>
        </row>
        <row r="99">
          <cell r="H99">
            <v>4.9159651225845558</v>
          </cell>
        </row>
        <row r="100">
          <cell r="H100">
            <v>4.6764698589787672</v>
          </cell>
        </row>
        <row r="101">
          <cell r="H101">
            <v>4.6457335058838716</v>
          </cell>
        </row>
        <row r="102">
          <cell r="H102">
            <v>6.4302275045974175</v>
          </cell>
        </row>
        <row r="103">
          <cell r="H103">
            <v>5.8419093499560866</v>
          </cell>
        </row>
        <row r="104">
          <cell r="H104">
            <v>5.3776199340985062</v>
          </cell>
        </row>
        <row r="105">
          <cell r="H105">
            <v>5.0715381954993664</v>
          </cell>
        </row>
        <row r="106">
          <cell r="H106">
            <v>4.9530814036809812</v>
          </cell>
        </row>
        <row r="107">
          <cell r="H107">
            <v>6.3774251829417574</v>
          </cell>
        </row>
        <row r="108">
          <cell r="H108">
            <v>5.8789020678911816</v>
          </cell>
        </row>
        <row r="109">
          <cell r="H109">
            <v>5.5192607561136997</v>
          </cell>
        </row>
        <row r="110">
          <cell r="H110">
            <v>5.3267064190158262</v>
          </cell>
        </row>
        <row r="111">
          <cell r="H111">
            <v>6.4105220685364248</v>
          </cell>
        </row>
        <row r="112">
          <cell r="H112">
            <v>6.0078772639460869</v>
          </cell>
        </row>
        <row r="113">
          <cell r="H113">
            <v>5.7537116243668471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showGridLines="0" zoomScale="85" zoomScaleNormal="85" workbookViewId="0"/>
  </sheetViews>
  <sheetFormatPr defaultColWidth="9" defaultRowHeight="13"/>
  <cols>
    <col min="1" max="1" width="0.453125" style="1" customWidth="1"/>
    <col min="2" max="2" width="2.54296875" style="1" customWidth="1"/>
    <col min="3" max="3" width="12.54296875" style="1" customWidth="1"/>
    <col min="4" max="4" width="13.81640625" style="1" bestFit="1" customWidth="1"/>
    <col min="5" max="9" width="12.54296875" style="1" customWidth="1"/>
    <col min="10" max="10" width="0.453125" style="1" customWidth="1"/>
    <col min="11" max="11" width="9" style="1"/>
    <col min="12" max="12" width="0.453125" style="1" customWidth="1"/>
    <col min="13" max="13" width="2.54296875" style="1" customWidth="1"/>
    <col min="14" max="24" width="12.54296875" style="1" customWidth="1"/>
    <col min="25" max="25" width="0.453125" style="1" customWidth="1"/>
    <col min="26" max="16384" width="9" style="1"/>
  </cols>
  <sheetData>
    <row r="1" spans="1:24" ht="20.149999999999999" customHeight="1">
      <c r="A1" s="1" t="s">
        <v>0</v>
      </c>
      <c r="L1" s="1" t="s">
        <v>0</v>
      </c>
    </row>
    <row r="2" spans="1:24" ht="20.149999999999999" customHeight="1" thickBot="1">
      <c r="B2" s="7"/>
      <c r="C2" s="7"/>
      <c r="D2" s="7"/>
      <c r="E2" s="7"/>
      <c r="F2" s="7"/>
      <c r="G2" s="7"/>
      <c r="H2" s="7"/>
      <c r="I2" s="3" t="s">
        <v>1</v>
      </c>
      <c r="M2" s="7"/>
      <c r="N2" s="7"/>
      <c r="O2" s="7"/>
      <c r="P2" s="7"/>
      <c r="Q2" s="7"/>
      <c r="R2" s="7"/>
      <c r="S2" s="3"/>
      <c r="X2" s="3" t="s">
        <v>1</v>
      </c>
    </row>
    <row r="3" spans="1:24" ht="20.149999999999999" customHeight="1">
      <c r="B3" s="4"/>
      <c r="C3" s="5"/>
      <c r="D3" s="20" t="s">
        <v>2</v>
      </c>
      <c r="E3" s="85" t="s">
        <v>3</v>
      </c>
      <c r="F3" s="86"/>
      <c r="G3" s="86"/>
      <c r="H3" s="86"/>
      <c r="I3" s="87"/>
      <c r="M3" s="4"/>
      <c r="N3" s="5"/>
      <c r="O3" s="85" t="s">
        <v>2</v>
      </c>
      <c r="P3" s="86"/>
      <c r="Q3" s="86"/>
      <c r="R3" s="86"/>
      <c r="S3" s="87"/>
      <c r="T3" s="85" t="s">
        <v>3</v>
      </c>
      <c r="U3" s="86"/>
      <c r="V3" s="86"/>
      <c r="W3" s="86"/>
      <c r="X3" s="87"/>
    </row>
    <row r="4" spans="1:24" ht="20.149999999999999" customHeight="1">
      <c r="B4" s="8"/>
      <c r="C4" s="9"/>
      <c r="D4" s="21" t="s">
        <v>4</v>
      </c>
      <c r="E4" s="33" t="s">
        <v>5</v>
      </c>
      <c r="F4" s="33" t="s">
        <v>6</v>
      </c>
      <c r="G4" s="33" t="s">
        <v>7</v>
      </c>
      <c r="H4" s="33" t="s">
        <v>4</v>
      </c>
      <c r="I4" s="6" t="s">
        <v>8</v>
      </c>
      <c r="M4" s="8"/>
      <c r="N4" s="9"/>
      <c r="O4" s="33" t="s">
        <v>5</v>
      </c>
      <c r="P4" s="33" t="s">
        <v>6</v>
      </c>
      <c r="Q4" s="33" t="s">
        <v>7</v>
      </c>
      <c r="R4" s="33" t="s">
        <v>4</v>
      </c>
      <c r="S4" s="6" t="s">
        <v>8</v>
      </c>
      <c r="T4" s="33" t="s">
        <v>5</v>
      </c>
      <c r="U4" s="33" t="s">
        <v>6</v>
      </c>
      <c r="V4" s="33" t="s">
        <v>7</v>
      </c>
      <c r="W4" s="33" t="s">
        <v>4</v>
      </c>
      <c r="X4" s="6" t="s">
        <v>8</v>
      </c>
    </row>
    <row r="5" spans="1:24" ht="30" customHeight="1">
      <c r="B5" s="92" t="s">
        <v>9</v>
      </c>
      <c r="C5" s="93"/>
      <c r="D5" s="10" t="e">
        <f>#REF!</f>
        <v>#REF!</v>
      </c>
      <c r="E5" s="10" t="e">
        <f>IF(#REF!=0,"",#REF!/100000000)</f>
        <v>#REF!</v>
      </c>
      <c r="F5" s="22" t="e">
        <f>IF(#REF!=0,"－",#REF!/100000000)</f>
        <v>#REF!</v>
      </c>
      <c r="G5" s="22" t="e">
        <f>IF(#REF!=0,"－",#REF!/100000000)</f>
        <v>#REF!</v>
      </c>
      <c r="H5" s="22" t="e">
        <f>IF(#REF!=0,"－",#REF!/100000000)</f>
        <v>#REF!</v>
      </c>
      <c r="I5" s="11" t="e">
        <f>IF(#REF!=0,"",#REF!/100000000)</f>
        <v>#REF!</v>
      </c>
      <c r="M5" s="92" t="s">
        <v>9</v>
      </c>
      <c r="N5" s="93"/>
      <c r="O5" s="22" t="e">
        <f>IF(#REF!=0,"－",#REF!/100000000)</f>
        <v>#REF!</v>
      </c>
      <c r="P5" s="22" t="s">
        <v>10</v>
      </c>
      <c r="Q5" s="22" t="e">
        <f>#REF!</f>
        <v>#REF!</v>
      </c>
      <c r="R5" s="22" t="e">
        <f>#REF!</f>
        <v>#REF!</v>
      </c>
      <c r="S5" s="11" t="e">
        <f>R5</f>
        <v>#REF!</v>
      </c>
      <c r="T5" s="10" t="e">
        <f>IF(#REF!=0,"",#REF!/100000000)</f>
        <v>#REF!</v>
      </c>
      <c r="U5" s="22" t="s">
        <v>10</v>
      </c>
      <c r="V5" s="22" t="s">
        <v>10</v>
      </c>
      <c r="W5" s="22" t="s">
        <v>10</v>
      </c>
      <c r="X5" s="11" t="e">
        <f>IF(#REF!=0,"",#REF!/100000000)</f>
        <v>#REF!</v>
      </c>
    </row>
    <row r="6" spans="1:24" ht="15" customHeight="1">
      <c r="B6" s="88" t="s">
        <v>11</v>
      </c>
      <c r="C6" s="89"/>
      <c r="D6" s="23" t="e">
        <f>#REF!</f>
        <v>#REF!</v>
      </c>
      <c r="E6" s="23" t="e">
        <f>#REF!</f>
        <v>#REF!</v>
      </c>
      <c r="F6" s="27" t="e">
        <f>#REF!</f>
        <v>#REF!</v>
      </c>
      <c r="G6" s="27" t="e">
        <f>#REF!</f>
        <v>#REF!</v>
      </c>
      <c r="H6" s="27" t="e">
        <f>#REF!</f>
        <v>#REF!</v>
      </c>
      <c r="I6" s="24" t="e">
        <f>#REF!</f>
        <v>#REF!</v>
      </c>
      <c r="M6" s="88" t="s">
        <v>11</v>
      </c>
      <c r="N6" s="89"/>
      <c r="O6" s="31" t="e">
        <f>#REF!</f>
        <v>#REF!</v>
      </c>
      <c r="P6" s="27" t="s">
        <v>10</v>
      </c>
      <c r="Q6" s="27" t="e">
        <f>#REF!</f>
        <v>#REF!</v>
      </c>
      <c r="R6" s="27" t="e">
        <f>#REF!</f>
        <v>#REF!</v>
      </c>
      <c r="S6" s="24"/>
      <c r="T6" s="23" t="e">
        <f>#REF!</f>
        <v>#REF!</v>
      </c>
      <c r="U6" s="27" t="s">
        <v>10</v>
      </c>
      <c r="V6" s="27" t="s">
        <v>10</v>
      </c>
      <c r="W6" s="27" t="s">
        <v>10</v>
      </c>
      <c r="X6" s="24" t="e">
        <f>#REF!</f>
        <v>#REF!</v>
      </c>
    </row>
    <row r="7" spans="1:24" ht="15" customHeight="1">
      <c r="B7" s="94"/>
      <c r="C7" s="95"/>
      <c r="D7" s="25" t="e">
        <f>#REF!</f>
        <v>#REF!</v>
      </c>
      <c r="E7" s="25" t="e">
        <f>#REF!</f>
        <v>#REF!</v>
      </c>
      <c r="F7" s="28" t="e">
        <f>#REF!</f>
        <v>#REF!</v>
      </c>
      <c r="G7" s="28" t="e">
        <f>#REF!</f>
        <v>#REF!</v>
      </c>
      <c r="H7" s="28" t="e">
        <f>#REF!</f>
        <v>#REF!</v>
      </c>
      <c r="I7" s="26" t="e">
        <f>#REF!</f>
        <v>#REF!</v>
      </c>
      <c r="M7" s="94"/>
      <c r="N7" s="95"/>
      <c r="O7" s="32" t="e">
        <f>#REF!</f>
        <v>#REF!</v>
      </c>
      <c r="P7" s="28" t="s">
        <v>10</v>
      </c>
      <c r="Q7" s="28" t="e">
        <f>#REF!</f>
        <v>#REF!</v>
      </c>
      <c r="R7" s="28" t="e">
        <f>#REF!</f>
        <v>#REF!</v>
      </c>
      <c r="S7" s="26"/>
      <c r="T7" s="25" t="e">
        <f>#REF!</f>
        <v>#REF!</v>
      </c>
      <c r="U7" s="28" t="s">
        <v>10</v>
      </c>
      <c r="V7" s="28" t="s">
        <v>10</v>
      </c>
      <c r="W7" s="28" t="s">
        <v>10</v>
      </c>
      <c r="X7" s="26" t="e">
        <f>#REF!</f>
        <v>#REF!</v>
      </c>
    </row>
    <row r="8" spans="1:24" ht="15" customHeight="1">
      <c r="B8" s="88" t="s">
        <v>12</v>
      </c>
      <c r="C8" s="89"/>
      <c r="D8" s="15" t="e">
        <f>#REF!</f>
        <v>#REF!</v>
      </c>
      <c r="E8" s="15" t="e">
        <f>#REF!</f>
        <v>#REF!</v>
      </c>
      <c r="F8" s="29" t="e">
        <f>#REF!</f>
        <v>#REF!</v>
      </c>
      <c r="G8" s="29" t="e">
        <f>#REF!</f>
        <v>#REF!</v>
      </c>
      <c r="H8" s="29" t="e">
        <f>#REF!</f>
        <v>#REF!</v>
      </c>
      <c r="I8" s="13" t="e">
        <f>#REF!</f>
        <v>#REF!</v>
      </c>
      <c r="M8" s="88" t="s">
        <v>12</v>
      </c>
      <c r="N8" s="89"/>
      <c r="O8" s="29" t="s">
        <v>10</v>
      </c>
      <c r="P8" s="29" t="s">
        <v>10</v>
      </c>
      <c r="Q8" s="29" t="e">
        <f>#REF!</f>
        <v>#REF!</v>
      </c>
      <c r="R8" s="29" t="e">
        <f>#REF!</f>
        <v>#REF!</v>
      </c>
      <c r="S8" s="13"/>
      <c r="T8" s="15" t="e">
        <f>#REF!</f>
        <v>#REF!</v>
      </c>
      <c r="U8" s="29" t="s">
        <v>10</v>
      </c>
      <c r="V8" s="29" t="s">
        <v>10</v>
      </c>
      <c r="W8" s="29" t="s">
        <v>10</v>
      </c>
      <c r="X8" s="13" t="e">
        <f>#REF!</f>
        <v>#REF!</v>
      </c>
    </row>
    <row r="9" spans="1:24" ht="15" customHeight="1" thickBot="1">
      <c r="B9" s="90"/>
      <c r="C9" s="91"/>
      <c r="D9" s="18" t="e">
        <f>#REF!</f>
        <v>#REF!</v>
      </c>
      <c r="E9" s="18" t="e">
        <f>IF(#REF!="","",#REF!/100000000)</f>
        <v>#REF!</v>
      </c>
      <c r="F9" s="30" t="e">
        <f>IF(#REF!="","－",#REF!/100000000)</f>
        <v>#REF!</v>
      </c>
      <c r="G9" s="30" t="e">
        <f>IF(#REF!="","－",#REF!/100000000)</f>
        <v>#REF!</v>
      </c>
      <c r="H9" s="30" t="e">
        <f>IF(#REF!="","－",#REF!/100000000)</f>
        <v>#REF!</v>
      </c>
      <c r="I9" s="19" t="e">
        <f>IF(#REF!="","",#REF!/100000000)</f>
        <v>#REF!</v>
      </c>
      <c r="M9" s="90"/>
      <c r="N9" s="91"/>
      <c r="O9" s="30" t="s">
        <v>10</v>
      </c>
      <c r="P9" s="30" t="s">
        <v>10</v>
      </c>
      <c r="Q9" s="30" t="e">
        <f>#REF!</f>
        <v>#REF!</v>
      </c>
      <c r="R9" s="30" t="e">
        <f>#REF!</f>
        <v>#REF!</v>
      </c>
      <c r="S9" s="19"/>
      <c r="T9" s="18" t="e">
        <f>IF(#REF!="","",#REF!/100000000)</f>
        <v>#REF!</v>
      </c>
      <c r="U9" s="30" t="s">
        <v>10</v>
      </c>
      <c r="V9" s="30" t="s">
        <v>10</v>
      </c>
      <c r="W9" s="30" t="s">
        <v>10</v>
      </c>
      <c r="X9" s="19" t="e">
        <f>IF(#REF!="","",#REF!/100000000)</f>
        <v>#REF!</v>
      </c>
    </row>
    <row r="10" spans="1:24" ht="0.75" customHeight="1">
      <c r="B10" s="7"/>
      <c r="C10" s="12"/>
      <c r="D10" s="12"/>
      <c r="E10" s="17"/>
      <c r="F10" s="16"/>
      <c r="G10" s="16"/>
      <c r="H10" s="16"/>
      <c r="I10" s="14"/>
      <c r="M10" s="7"/>
      <c r="N10" s="12"/>
      <c r="O10" s="17"/>
      <c r="P10" s="16"/>
      <c r="Q10" s="16"/>
      <c r="R10" s="16"/>
      <c r="S10" s="14"/>
    </row>
    <row r="11" spans="1:24" ht="20.149999999999999" customHeight="1">
      <c r="B11" s="2" t="s">
        <v>13</v>
      </c>
      <c r="C11" s="2"/>
      <c r="D11" s="2"/>
      <c r="E11" s="2"/>
      <c r="F11" s="2"/>
      <c r="G11" s="2"/>
      <c r="H11" s="2"/>
      <c r="I11" s="2"/>
      <c r="M11" s="2" t="s">
        <v>13</v>
      </c>
      <c r="N11" s="2"/>
      <c r="O11" s="2"/>
      <c r="P11" s="2"/>
      <c r="Q11" s="2"/>
      <c r="R11" s="2"/>
      <c r="S11" s="2"/>
    </row>
    <row r="12" spans="1:24" ht="20.149999999999999" customHeight="1">
      <c r="B12" s="2" t="s">
        <v>14</v>
      </c>
      <c r="C12" s="2"/>
      <c r="D12" s="2"/>
      <c r="E12" s="2"/>
      <c r="F12" s="2"/>
      <c r="G12" s="2"/>
      <c r="H12" s="2"/>
      <c r="I12" s="2"/>
      <c r="M12" s="2" t="s">
        <v>14</v>
      </c>
      <c r="N12" s="2"/>
      <c r="O12" s="2"/>
      <c r="P12" s="2"/>
      <c r="Q12" s="2"/>
      <c r="R12" s="2"/>
      <c r="S12" s="2"/>
    </row>
    <row r="13" spans="1:24" ht="20.149999999999999" customHeight="1">
      <c r="B13" s="2" t="s">
        <v>15</v>
      </c>
      <c r="C13" s="2"/>
      <c r="D13" s="2"/>
      <c r="E13" s="2"/>
      <c r="F13" s="2"/>
      <c r="G13" s="2"/>
      <c r="H13" s="2"/>
      <c r="I13" s="2"/>
      <c r="M13" s="2" t="s">
        <v>15</v>
      </c>
      <c r="N13" s="2"/>
      <c r="O13" s="2"/>
      <c r="P13" s="2"/>
      <c r="Q13" s="2"/>
      <c r="R13" s="2"/>
      <c r="S13" s="2"/>
    </row>
    <row r="14" spans="1:24" ht="20.149999999999999" customHeight="1">
      <c r="G14" s="2"/>
      <c r="H14" s="2"/>
      <c r="I14" s="2"/>
      <c r="Q14" s="2"/>
      <c r="R14" s="2"/>
      <c r="S14" s="2"/>
    </row>
    <row r="15" spans="1:24" ht="20.149999999999999" customHeight="1">
      <c r="F15" s="2"/>
      <c r="G15" s="2"/>
      <c r="H15" s="2"/>
      <c r="I15" s="2"/>
      <c r="P15" s="2"/>
      <c r="Q15" s="2"/>
      <c r="R15" s="2"/>
      <c r="S15" s="2"/>
    </row>
    <row r="16" spans="1:24" ht="20.149999999999999" customHeight="1"/>
    <row r="17" ht="40" customHeight="1"/>
  </sheetData>
  <mergeCells count="9">
    <mergeCell ref="T3:X3"/>
    <mergeCell ref="B8:C9"/>
    <mergeCell ref="E3:I3"/>
    <mergeCell ref="B5:C5"/>
    <mergeCell ref="B6:C7"/>
    <mergeCell ref="O3:S3"/>
    <mergeCell ref="M5:N5"/>
    <mergeCell ref="M6:N7"/>
    <mergeCell ref="M8:N9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C1:AR32"/>
  <sheetViews>
    <sheetView showGridLines="0" zoomScale="85" zoomScaleNormal="85" workbookViewId="0">
      <selection activeCell="V29" sqref="V29"/>
    </sheetView>
  </sheetViews>
  <sheetFormatPr defaultColWidth="9" defaultRowHeight="13"/>
  <cols>
    <col min="1" max="1" width="9" style="34"/>
    <col min="2" max="2" width="0.81640625" style="34" customWidth="1"/>
    <col min="3" max="3" width="14.54296875" style="34" customWidth="1"/>
    <col min="4" max="4" width="11.54296875" style="34" customWidth="1"/>
    <col min="5" max="10" width="9.453125" style="34" hidden="1" customWidth="1"/>
    <col min="11" max="22" width="9.453125" style="34" customWidth="1"/>
    <col min="23" max="23" width="0.81640625" style="34" customWidth="1"/>
    <col min="24" max="35" width="9.453125" style="34" customWidth="1"/>
    <col min="36" max="36" width="0.81640625" style="34" customWidth="1"/>
    <col min="37" max="37" width="24.7265625" style="34" customWidth="1"/>
    <col min="38" max="38" width="26.54296875" style="34" customWidth="1"/>
    <col min="39" max="39" width="9" style="34"/>
    <col min="40" max="41" width="9" style="34" customWidth="1"/>
    <col min="42" max="16384" width="9" style="34"/>
  </cols>
  <sheetData>
    <row r="1" spans="3:35" ht="16.5">
      <c r="C1" s="96" t="s">
        <v>16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46"/>
      <c r="AE1" s="46"/>
      <c r="AF1" s="46"/>
      <c r="AG1" s="46"/>
      <c r="AH1" s="46"/>
      <c r="AI1" s="46"/>
    </row>
    <row r="2" spans="3:35" ht="16.5"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46"/>
      <c r="AE2" s="46"/>
      <c r="AF2" s="46"/>
      <c r="AG2" s="46"/>
      <c r="AH2" s="46"/>
      <c r="AI2" s="46"/>
    </row>
    <row r="3" spans="3:35" ht="4" customHeight="1" thickBot="1"/>
    <row r="4" spans="3:35" ht="18.75" customHeight="1">
      <c r="C4" s="69"/>
      <c r="D4" s="70"/>
      <c r="E4" s="73" t="s">
        <v>17</v>
      </c>
      <c r="F4" s="74"/>
      <c r="G4" s="75"/>
      <c r="H4" s="73" t="s">
        <v>18</v>
      </c>
      <c r="I4" s="74"/>
      <c r="J4" s="75"/>
      <c r="K4" s="73" t="s">
        <v>19</v>
      </c>
      <c r="L4" s="74"/>
      <c r="M4" s="75"/>
      <c r="N4" s="73" t="s">
        <v>20</v>
      </c>
      <c r="O4" s="74"/>
      <c r="P4" s="74"/>
      <c r="Q4" s="73" t="s">
        <v>21</v>
      </c>
      <c r="R4" s="74"/>
      <c r="S4" s="75"/>
      <c r="T4" s="73" t="s">
        <v>22</v>
      </c>
      <c r="U4" s="74"/>
      <c r="V4" s="80"/>
      <c r="W4" s="35"/>
      <c r="X4" s="35"/>
      <c r="AB4" s="34" t="e">
        <f>YEAR(#REF!)</f>
        <v>#REF!</v>
      </c>
      <c r="AF4" s="34" t="e">
        <f>AB4-1&amp;"0401"</f>
        <v>#REF!</v>
      </c>
    </row>
    <row r="5" spans="3:35" ht="26">
      <c r="C5" s="71"/>
      <c r="D5" s="72"/>
      <c r="E5" s="36" t="s">
        <v>23</v>
      </c>
      <c r="F5" s="37" t="s">
        <v>24</v>
      </c>
      <c r="G5" s="36" t="s">
        <v>25</v>
      </c>
      <c r="H5" s="36" t="s">
        <v>23</v>
      </c>
      <c r="I5" s="37" t="s">
        <v>24</v>
      </c>
      <c r="J5" s="36" t="s">
        <v>25</v>
      </c>
      <c r="K5" s="38" t="s">
        <v>23</v>
      </c>
      <c r="L5" s="37" t="s">
        <v>24</v>
      </c>
      <c r="M5" s="38" t="s">
        <v>25</v>
      </c>
      <c r="N5" s="38" t="s">
        <v>23</v>
      </c>
      <c r="O5" s="37" t="s">
        <v>24</v>
      </c>
      <c r="P5" s="39" t="s">
        <v>25</v>
      </c>
      <c r="Q5" s="38" t="s">
        <v>23</v>
      </c>
      <c r="R5" s="37" t="s">
        <v>24</v>
      </c>
      <c r="S5" s="38" t="s">
        <v>25</v>
      </c>
      <c r="T5" s="38" t="s">
        <v>26</v>
      </c>
      <c r="U5" s="37" t="s">
        <v>27</v>
      </c>
      <c r="V5" s="40" t="s">
        <v>28</v>
      </c>
      <c r="Y5" s="34" t="s">
        <v>29</v>
      </c>
      <c r="Z5" s="34" t="s">
        <v>30</v>
      </c>
    </row>
    <row r="6" spans="3:35" ht="17.25" customHeight="1">
      <c r="C6" s="83" t="s">
        <v>31</v>
      </c>
      <c r="D6" s="41" t="s">
        <v>32</v>
      </c>
      <c r="E6" s="42">
        <v>0</v>
      </c>
      <c r="F6" s="42">
        <v>0</v>
      </c>
      <c r="G6" s="42">
        <v>3</v>
      </c>
      <c r="H6" s="42">
        <v>0</v>
      </c>
      <c r="I6" s="42">
        <v>0</v>
      </c>
      <c r="J6" s="42">
        <v>3</v>
      </c>
      <c r="K6" s="47">
        <v>0</v>
      </c>
      <c r="L6" s="47">
        <v>0</v>
      </c>
      <c r="M6" s="47">
        <v>3</v>
      </c>
      <c r="N6" s="47">
        <v>0</v>
      </c>
      <c r="O6" s="47">
        <v>0</v>
      </c>
      <c r="P6" s="48">
        <v>3</v>
      </c>
      <c r="Q6" s="47">
        <v>0</v>
      </c>
      <c r="R6" s="47">
        <v>0</v>
      </c>
      <c r="S6" s="49">
        <v>3</v>
      </c>
      <c r="T6" s="47">
        <v>0</v>
      </c>
      <c r="U6" s="47">
        <v>0</v>
      </c>
      <c r="V6" s="52">
        <v>3</v>
      </c>
      <c r="Y6" s="34" t="e">
        <f>#REF!=#REF!-#REF!+#REF!</f>
        <v>#REF!</v>
      </c>
      <c r="Z6" s="34" t="e">
        <f>#REF!+#REF!=#REF!-#REF!-#REF!</f>
        <v>#REF!</v>
      </c>
    </row>
    <row r="7" spans="3:35" ht="17.25" customHeight="1">
      <c r="C7" s="84"/>
      <c r="D7" s="41" t="s">
        <v>33</v>
      </c>
      <c r="E7" s="42">
        <v>0</v>
      </c>
      <c r="F7" s="42">
        <v>0</v>
      </c>
      <c r="G7" s="42">
        <v>7</v>
      </c>
      <c r="H7" s="42">
        <v>0</v>
      </c>
      <c r="I7" s="42">
        <v>0</v>
      </c>
      <c r="J7" s="42">
        <v>7</v>
      </c>
      <c r="K7" s="47">
        <v>2</v>
      </c>
      <c r="L7" s="47">
        <v>6</v>
      </c>
      <c r="M7" s="47">
        <v>11</v>
      </c>
      <c r="N7" s="47">
        <v>0</v>
      </c>
      <c r="O7" s="47">
        <v>0</v>
      </c>
      <c r="P7" s="48">
        <v>11</v>
      </c>
      <c r="Q7" s="47">
        <v>0</v>
      </c>
      <c r="R7" s="47">
        <v>3</v>
      </c>
      <c r="S7" s="49">
        <v>14</v>
      </c>
      <c r="T7" s="47">
        <v>0</v>
      </c>
      <c r="U7" s="47">
        <v>0</v>
      </c>
      <c r="V7" s="52">
        <v>14</v>
      </c>
      <c r="Y7" s="34" t="e">
        <f>#REF!=#REF!-#REF!+#REF!</f>
        <v>#REF!</v>
      </c>
    </row>
    <row r="8" spans="3:35" ht="17.25" customHeight="1">
      <c r="C8" s="83" t="s">
        <v>34</v>
      </c>
      <c r="D8" s="41" t="s">
        <v>32</v>
      </c>
      <c r="E8" s="42">
        <v>0</v>
      </c>
      <c r="F8" s="42">
        <v>0</v>
      </c>
      <c r="G8" s="42">
        <v>4</v>
      </c>
      <c r="H8" s="42">
        <v>0</v>
      </c>
      <c r="I8" s="42">
        <v>4</v>
      </c>
      <c r="J8" s="42">
        <v>8</v>
      </c>
      <c r="K8" s="47">
        <v>0</v>
      </c>
      <c r="L8" s="47">
        <v>0</v>
      </c>
      <c r="M8" s="47">
        <v>8</v>
      </c>
      <c r="N8" s="47">
        <v>0</v>
      </c>
      <c r="O8" s="47">
        <v>0</v>
      </c>
      <c r="P8" s="48">
        <v>8</v>
      </c>
      <c r="Q8" s="47">
        <v>0</v>
      </c>
      <c r="R8" s="47">
        <v>0</v>
      </c>
      <c r="S8" s="49">
        <v>8</v>
      </c>
      <c r="T8" s="47">
        <v>0</v>
      </c>
      <c r="U8" s="47">
        <v>0</v>
      </c>
      <c r="V8" s="52">
        <v>8</v>
      </c>
      <c r="Y8" s="34" t="e">
        <f>#REF!=#REF!-#REF!+#REF!</f>
        <v>#REF!</v>
      </c>
      <c r="Z8" s="34" t="e">
        <f>#REF!+#REF!=#REF!-#REF!</f>
        <v>#REF!</v>
      </c>
    </row>
    <row r="9" spans="3:35" ht="17.25" customHeight="1">
      <c r="C9" s="84"/>
      <c r="D9" s="41" t="s">
        <v>33</v>
      </c>
      <c r="E9" s="42">
        <v>0</v>
      </c>
      <c r="F9" s="42">
        <v>0</v>
      </c>
      <c r="G9" s="42">
        <v>14</v>
      </c>
      <c r="H9" s="42">
        <v>0</v>
      </c>
      <c r="I9" s="42">
        <v>18</v>
      </c>
      <c r="J9" s="42">
        <v>32</v>
      </c>
      <c r="K9" s="47">
        <v>3</v>
      </c>
      <c r="L9" s="47">
        <v>7</v>
      </c>
      <c r="M9" s="47">
        <v>36</v>
      </c>
      <c r="N9" s="47">
        <v>0</v>
      </c>
      <c r="O9" s="47">
        <v>0</v>
      </c>
      <c r="P9" s="48">
        <v>36</v>
      </c>
      <c r="Q9" s="47">
        <v>1</v>
      </c>
      <c r="R9" s="47">
        <v>0</v>
      </c>
      <c r="S9" s="49">
        <v>35</v>
      </c>
      <c r="T9" s="47">
        <v>0</v>
      </c>
      <c r="U9" s="47">
        <v>0</v>
      </c>
      <c r="V9" s="52">
        <v>35</v>
      </c>
      <c r="Y9" s="34" t="e">
        <f>#REF!=#REF!-#REF!+#REF!</f>
        <v>#REF!</v>
      </c>
    </row>
    <row r="10" spans="3:35" ht="17.25" customHeight="1">
      <c r="C10" s="83" t="s">
        <v>35</v>
      </c>
      <c r="D10" s="41" t="s">
        <v>32</v>
      </c>
      <c r="E10" s="42">
        <v>0</v>
      </c>
      <c r="F10" s="42">
        <v>0</v>
      </c>
      <c r="G10" s="42">
        <v>5</v>
      </c>
      <c r="H10" s="42">
        <v>0</v>
      </c>
      <c r="I10" s="42">
        <v>0</v>
      </c>
      <c r="J10" s="42">
        <v>5</v>
      </c>
      <c r="K10" s="47">
        <v>0</v>
      </c>
      <c r="L10" s="47">
        <v>2</v>
      </c>
      <c r="M10" s="47">
        <v>7</v>
      </c>
      <c r="N10" s="47">
        <v>0</v>
      </c>
      <c r="O10" s="47">
        <v>0</v>
      </c>
      <c r="P10" s="48">
        <v>7</v>
      </c>
      <c r="Q10" s="47">
        <v>0</v>
      </c>
      <c r="R10" s="47">
        <v>0</v>
      </c>
      <c r="S10" s="49">
        <v>7</v>
      </c>
      <c r="T10" s="47">
        <v>3</v>
      </c>
      <c r="U10" s="47">
        <v>0</v>
      </c>
      <c r="V10" s="52">
        <v>4</v>
      </c>
      <c r="Y10" s="34" t="e">
        <f>#REF!=#REF!-#REF!+#REF!</f>
        <v>#REF!</v>
      </c>
      <c r="Z10" s="34" t="e">
        <f>#REF!+#REF!=#REF!-#REF!</f>
        <v>#REF!</v>
      </c>
    </row>
    <row r="11" spans="3:35" ht="17.25" customHeight="1">
      <c r="C11" s="84"/>
      <c r="D11" s="41" t="s">
        <v>33</v>
      </c>
      <c r="E11" s="42">
        <v>0</v>
      </c>
      <c r="F11" s="42">
        <v>0</v>
      </c>
      <c r="G11" s="42">
        <v>6</v>
      </c>
      <c r="H11" s="42">
        <v>0</v>
      </c>
      <c r="I11" s="42">
        <v>0</v>
      </c>
      <c r="J11" s="42">
        <v>6</v>
      </c>
      <c r="K11" s="47">
        <v>0</v>
      </c>
      <c r="L11" s="47">
        <v>11</v>
      </c>
      <c r="M11" s="47">
        <v>17</v>
      </c>
      <c r="N11" s="47">
        <v>0</v>
      </c>
      <c r="O11" s="47">
        <v>0</v>
      </c>
      <c r="P11" s="48">
        <v>17</v>
      </c>
      <c r="Q11" s="47">
        <v>0</v>
      </c>
      <c r="R11" s="47">
        <v>0</v>
      </c>
      <c r="S11" s="49">
        <v>17</v>
      </c>
      <c r="T11" s="47">
        <v>0</v>
      </c>
      <c r="U11" s="47">
        <v>0</v>
      </c>
      <c r="V11" s="52">
        <v>17</v>
      </c>
      <c r="Y11" s="34" t="e">
        <f>#REF!=#REF!-#REF!+#REF!</f>
        <v>#REF!</v>
      </c>
    </row>
    <row r="12" spans="3:35" ht="17.25" customHeight="1">
      <c r="C12" s="83" t="s">
        <v>36</v>
      </c>
      <c r="D12" s="41" t="s">
        <v>32</v>
      </c>
      <c r="E12" s="42">
        <v>0</v>
      </c>
      <c r="F12" s="42">
        <v>0</v>
      </c>
      <c r="G12" s="42">
        <v>4</v>
      </c>
      <c r="H12" s="42">
        <v>0</v>
      </c>
      <c r="I12" s="42">
        <v>0</v>
      </c>
      <c r="J12" s="42">
        <v>4</v>
      </c>
      <c r="K12" s="47">
        <v>0</v>
      </c>
      <c r="L12" s="47">
        <v>0</v>
      </c>
      <c r="M12" s="47">
        <v>4</v>
      </c>
      <c r="N12" s="47">
        <v>0</v>
      </c>
      <c r="O12" s="47">
        <v>0</v>
      </c>
      <c r="P12" s="48">
        <v>4</v>
      </c>
      <c r="Q12" s="47">
        <v>0</v>
      </c>
      <c r="R12" s="47">
        <v>0</v>
      </c>
      <c r="S12" s="49">
        <v>4</v>
      </c>
      <c r="T12" s="47">
        <v>0</v>
      </c>
      <c r="U12" s="47">
        <v>0</v>
      </c>
      <c r="V12" s="52">
        <v>4</v>
      </c>
      <c r="Y12" s="34" t="e">
        <f>#REF!=#REF!-#REF!+#REF!</f>
        <v>#REF!</v>
      </c>
      <c r="Z12" s="34" t="e">
        <f>#REF!+#REF!=#REF!-#REF!</f>
        <v>#REF!</v>
      </c>
    </row>
    <row r="13" spans="3:35" ht="17.25" customHeight="1">
      <c r="C13" s="84"/>
      <c r="D13" s="41" t="s">
        <v>33</v>
      </c>
      <c r="E13" s="42">
        <v>0</v>
      </c>
      <c r="F13" s="42">
        <v>2</v>
      </c>
      <c r="G13" s="42">
        <v>7</v>
      </c>
      <c r="H13" s="42">
        <v>1</v>
      </c>
      <c r="I13" s="42">
        <v>10</v>
      </c>
      <c r="J13" s="42">
        <v>16</v>
      </c>
      <c r="K13" s="47">
        <v>0</v>
      </c>
      <c r="L13" s="47">
        <v>0</v>
      </c>
      <c r="M13" s="47">
        <v>16</v>
      </c>
      <c r="N13" s="47">
        <v>0</v>
      </c>
      <c r="O13" s="47">
        <v>0</v>
      </c>
      <c r="P13" s="48">
        <v>16</v>
      </c>
      <c r="Q13" s="47">
        <v>1</v>
      </c>
      <c r="R13" s="47">
        <v>0</v>
      </c>
      <c r="S13" s="49">
        <v>15</v>
      </c>
      <c r="T13" s="47">
        <v>1</v>
      </c>
      <c r="U13" s="47">
        <v>0</v>
      </c>
      <c r="V13" s="52">
        <v>14</v>
      </c>
      <c r="Y13" s="34" t="e">
        <f>#REF!=#REF!-#REF!+#REF!</f>
        <v>#REF!</v>
      </c>
    </row>
    <row r="14" spans="3:35" ht="17.25" customHeight="1" thickBot="1">
      <c r="C14" s="97" t="s">
        <v>37</v>
      </c>
      <c r="D14" s="98"/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7">
        <v>0</v>
      </c>
      <c r="L14" s="61">
        <v>1</v>
      </c>
      <c r="M14" s="61">
        <v>1</v>
      </c>
      <c r="N14" s="47">
        <v>0</v>
      </c>
      <c r="O14" s="61">
        <v>5</v>
      </c>
      <c r="P14" s="62">
        <v>6</v>
      </c>
      <c r="Q14" s="47">
        <v>0</v>
      </c>
      <c r="R14" s="61">
        <v>5</v>
      </c>
      <c r="S14" s="61">
        <v>11</v>
      </c>
      <c r="T14" s="47">
        <v>1</v>
      </c>
      <c r="U14" s="61">
        <v>4</v>
      </c>
      <c r="V14" s="63">
        <v>14</v>
      </c>
      <c r="Y14" s="34" t="e">
        <f>#REF!=#REF!-#REF!+#REF!</f>
        <v>#REF!</v>
      </c>
    </row>
    <row r="15" spans="3:35" ht="21.75" customHeight="1" thickTop="1">
      <c r="C15" s="76" t="s">
        <v>38</v>
      </c>
      <c r="D15" s="77"/>
      <c r="E15" s="43">
        <f t="shared" ref="E15:P15" si="0">SUM(E6:E14)</f>
        <v>0</v>
      </c>
      <c r="F15" s="43">
        <f t="shared" si="0"/>
        <v>2</v>
      </c>
      <c r="G15" s="43">
        <f t="shared" si="0"/>
        <v>50</v>
      </c>
      <c r="H15" s="43">
        <f t="shared" si="0"/>
        <v>1</v>
      </c>
      <c r="I15" s="43">
        <f t="shared" si="0"/>
        <v>32</v>
      </c>
      <c r="J15" s="43">
        <f t="shared" si="0"/>
        <v>81</v>
      </c>
      <c r="K15" s="53">
        <f t="shared" si="0"/>
        <v>5</v>
      </c>
      <c r="L15" s="53">
        <f t="shared" si="0"/>
        <v>27</v>
      </c>
      <c r="M15" s="53">
        <f t="shared" si="0"/>
        <v>103</v>
      </c>
      <c r="N15" s="53">
        <f t="shared" si="0"/>
        <v>0</v>
      </c>
      <c r="O15" s="53">
        <f t="shared" si="0"/>
        <v>5</v>
      </c>
      <c r="P15" s="54">
        <f t="shared" si="0"/>
        <v>108</v>
      </c>
      <c r="Q15" s="53">
        <v>2</v>
      </c>
      <c r="R15" s="53">
        <v>8</v>
      </c>
      <c r="S15" s="53">
        <v>114</v>
      </c>
      <c r="T15" s="53">
        <v>5</v>
      </c>
      <c r="U15" s="53">
        <v>4</v>
      </c>
      <c r="V15" s="56">
        <v>113</v>
      </c>
      <c r="Y15" s="34" t="e">
        <f>#REF!=#REF!-#REF!+#REF!</f>
        <v>#REF!</v>
      </c>
      <c r="Z15" s="34" t="e">
        <f>#REF!=SUM(#REF!)-#REF!</f>
        <v>#REF!</v>
      </c>
    </row>
    <row r="16" spans="3:35" ht="21.65" customHeight="1" thickBot="1">
      <c r="C16" s="78" t="s">
        <v>39</v>
      </c>
      <c r="D16" s="79"/>
      <c r="E16" s="44">
        <v>0</v>
      </c>
      <c r="F16" s="44">
        <v>0</v>
      </c>
      <c r="G16" s="44">
        <v>5</v>
      </c>
      <c r="H16" s="44">
        <v>0</v>
      </c>
      <c r="I16" s="44">
        <v>0</v>
      </c>
      <c r="J16" s="44">
        <v>5</v>
      </c>
      <c r="K16" s="57">
        <v>1</v>
      </c>
      <c r="L16" s="57">
        <v>0</v>
      </c>
      <c r="M16" s="57">
        <v>4</v>
      </c>
      <c r="N16" s="57">
        <v>0</v>
      </c>
      <c r="O16" s="57">
        <v>0</v>
      </c>
      <c r="P16" s="58">
        <v>4</v>
      </c>
      <c r="Q16" s="57">
        <v>0</v>
      </c>
      <c r="R16" s="57">
        <v>0</v>
      </c>
      <c r="S16" s="57">
        <v>4</v>
      </c>
      <c r="T16" s="57">
        <v>0</v>
      </c>
      <c r="U16" s="57">
        <v>0</v>
      </c>
      <c r="V16" s="60">
        <v>4</v>
      </c>
    </row>
    <row r="17" spans="3:44" ht="4" customHeight="1"/>
    <row r="18" spans="3:44" ht="4" customHeight="1" thickBot="1"/>
    <row r="19" spans="3:44" ht="18.75" customHeight="1">
      <c r="C19" s="69"/>
      <c r="D19" s="70"/>
      <c r="E19" s="73" t="s">
        <v>17</v>
      </c>
      <c r="F19" s="74"/>
      <c r="G19" s="75"/>
      <c r="H19" s="73" t="s">
        <v>18</v>
      </c>
      <c r="I19" s="74"/>
      <c r="J19" s="75"/>
      <c r="K19" s="73" t="s">
        <v>40</v>
      </c>
      <c r="L19" s="74"/>
      <c r="M19" s="75"/>
      <c r="N19" s="74" t="s">
        <v>41</v>
      </c>
      <c r="O19" s="74"/>
      <c r="P19" s="74"/>
      <c r="Q19" s="73" t="s">
        <v>42</v>
      </c>
      <c r="R19" s="74"/>
      <c r="S19" s="74"/>
      <c r="T19" s="73" t="s">
        <v>43</v>
      </c>
      <c r="U19" s="74"/>
      <c r="V19" s="80"/>
      <c r="AJ19" s="35"/>
      <c r="AN19" s="34" t="e">
        <f>YEAR(#REF!)</f>
        <v>#REF!</v>
      </c>
      <c r="AR19" s="34" t="e">
        <f>AN19-1&amp;"0401"</f>
        <v>#REF!</v>
      </c>
    </row>
    <row r="20" spans="3:44" ht="26">
      <c r="C20" s="71"/>
      <c r="D20" s="72"/>
      <c r="E20" s="36" t="s">
        <v>23</v>
      </c>
      <c r="F20" s="37" t="s">
        <v>24</v>
      </c>
      <c r="G20" s="36" t="s">
        <v>25</v>
      </c>
      <c r="H20" s="36" t="s">
        <v>23</v>
      </c>
      <c r="I20" s="37" t="s">
        <v>24</v>
      </c>
      <c r="J20" s="36" t="s">
        <v>25</v>
      </c>
      <c r="K20" s="38" t="s">
        <v>26</v>
      </c>
      <c r="L20" s="37" t="s">
        <v>27</v>
      </c>
      <c r="M20" s="38" t="s">
        <v>28</v>
      </c>
      <c r="N20" s="45" t="s">
        <v>23</v>
      </c>
      <c r="O20" s="37" t="s">
        <v>24</v>
      </c>
      <c r="P20" s="39" t="s">
        <v>25</v>
      </c>
      <c r="Q20" s="38" t="s">
        <v>23</v>
      </c>
      <c r="R20" s="37" t="s">
        <v>24</v>
      </c>
      <c r="S20" s="39" t="s">
        <v>25</v>
      </c>
      <c r="T20" s="38" t="s">
        <v>23</v>
      </c>
      <c r="U20" s="37" t="s">
        <v>24</v>
      </c>
      <c r="V20" s="40" t="s">
        <v>25</v>
      </c>
    </row>
    <row r="21" spans="3:44" ht="17.25" customHeight="1">
      <c r="C21" s="83" t="s">
        <v>31</v>
      </c>
      <c r="D21" s="41" t="s">
        <v>32</v>
      </c>
      <c r="E21" s="42">
        <v>0</v>
      </c>
      <c r="F21" s="42">
        <v>0</v>
      </c>
      <c r="G21" s="42">
        <v>3</v>
      </c>
      <c r="H21" s="42">
        <v>0</v>
      </c>
      <c r="I21" s="42">
        <v>0</v>
      </c>
      <c r="J21" s="42">
        <v>3</v>
      </c>
      <c r="K21" s="47">
        <v>0</v>
      </c>
      <c r="L21" s="47">
        <v>0</v>
      </c>
      <c r="M21" s="49">
        <v>3</v>
      </c>
      <c r="N21" s="50">
        <v>0</v>
      </c>
      <c r="O21" s="47">
        <v>0</v>
      </c>
      <c r="P21" s="51">
        <v>3</v>
      </c>
      <c r="Q21" s="47">
        <v>0</v>
      </c>
      <c r="R21" s="47">
        <v>0</v>
      </c>
      <c r="S21" s="51">
        <v>3</v>
      </c>
      <c r="T21" s="47" t="e">
        <f>COUNTIFS(#REF!,"&gt;="&amp;AF4,#REF!,"○",#REF!,"P",#REF!,"厚年",#REF!,"")</f>
        <v>#REF!</v>
      </c>
      <c r="U21" s="47" t="e">
        <f>COUNTIFS(#REF!,"&gt;="&amp;AF4,#REF!,"○",#REF!,"P",#REF!,"厚年",#REF!,"")</f>
        <v>#REF!</v>
      </c>
      <c r="V21" s="52" t="e">
        <f>COUNTIFS(#REF!,"",#REF!,"○",#REF!,"P",#REF!,"厚年",#REF!,"")</f>
        <v>#REF!</v>
      </c>
      <c r="Y21" s="34" t="e">
        <f>V21=S21-T21+U21</f>
        <v>#REF!</v>
      </c>
    </row>
    <row r="22" spans="3:44" ht="17.25" customHeight="1">
      <c r="C22" s="84"/>
      <c r="D22" s="41" t="s">
        <v>33</v>
      </c>
      <c r="E22" s="42">
        <v>0</v>
      </c>
      <c r="F22" s="42">
        <v>0</v>
      </c>
      <c r="G22" s="42">
        <v>7</v>
      </c>
      <c r="H22" s="42">
        <v>0</v>
      </c>
      <c r="I22" s="42">
        <v>0</v>
      </c>
      <c r="J22" s="42">
        <v>7</v>
      </c>
      <c r="K22" s="47">
        <v>3</v>
      </c>
      <c r="L22" s="47">
        <v>2</v>
      </c>
      <c r="M22" s="49">
        <v>13</v>
      </c>
      <c r="N22" s="50">
        <v>0</v>
      </c>
      <c r="O22" s="47">
        <v>0</v>
      </c>
      <c r="P22" s="51">
        <v>13</v>
      </c>
      <c r="Q22" s="47">
        <v>0</v>
      </c>
      <c r="R22" s="47">
        <v>0</v>
      </c>
      <c r="S22" s="51">
        <v>13</v>
      </c>
      <c r="T22" s="47" t="e">
        <f>COUNTIFS(#REF!,"&gt;="&amp;AF4,#REF!,"○",#REF!,"A",#REF!,"厚年",#REF!,"")</f>
        <v>#REF!</v>
      </c>
      <c r="U22" s="47" t="e">
        <f>COUNTIFS(#REF!,"&gt;="&amp;AF4,#REF!,"○",#REF!,"a",#REF!,"厚年",#REF!,"")</f>
        <v>#REF!</v>
      </c>
      <c r="V22" s="52" t="e">
        <f>COUNTIFS(#REF!,"",#REF!,"○",#REF!,"a",#REF!,"厚年",#REF!,"")</f>
        <v>#REF!</v>
      </c>
      <c r="Y22" s="34" t="e">
        <f t="shared" ref="Y22:Y28" si="1">V22=S22-T22+U22</f>
        <v>#REF!</v>
      </c>
    </row>
    <row r="23" spans="3:44" ht="17.25" customHeight="1">
      <c r="C23" s="83" t="s">
        <v>34</v>
      </c>
      <c r="D23" s="41" t="s">
        <v>32</v>
      </c>
      <c r="E23" s="42">
        <v>0</v>
      </c>
      <c r="F23" s="42">
        <v>0</v>
      </c>
      <c r="G23" s="42">
        <v>4</v>
      </c>
      <c r="H23" s="42">
        <v>0</v>
      </c>
      <c r="I23" s="42">
        <v>4</v>
      </c>
      <c r="J23" s="42">
        <v>8</v>
      </c>
      <c r="K23" s="47">
        <v>0</v>
      </c>
      <c r="L23" s="47">
        <v>0</v>
      </c>
      <c r="M23" s="49">
        <v>8</v>
      </c>
      <c r="N23" s="50">
        <v>1</v>
      </c>
      <c r="O23" s="47">
        <v>2</v>
      </c>
      <c r="P23" s="51">
        <v>9</v>
      </c>
      <c r="Q23" s="47">
        <v>0</v>
      </c>
      <c r="R23" s="47">
        <v>0</v>
      </c>
      <c r="S23" s="51">
        <v>9</v>
      </c>
      <c r="T23" s="47" t="e">
        <f>COUNTIFS(#REF!,"&gt;="&amp;AF4,#REF!,"○",#REF!,"P",#REF!,"厚年",#REF!,"")</f>
        <v>#REF!</v>
      </c>
      <c r="U23" s="47" t="e">
        <f>COUNTIFS(#REF!,"&gt;="&amp;AF4,#REF!,"○",#REF!,"P",#REF!,"厚年",#REF!,"")</f>
        <v>#REF!</v>
      </c>
      <c r="V23" s="52" t="e">
        <f>COUNTIFS(#REF!,"",#REF!,"○",#REF!,"P",#REF!,"厚年",#REF!,"")</f>
        <v>#REF!</v>
      </c>
      <c r="Y23" s="34" t="e">
        <f t="shared" si="1"/>
        <v>#REF!</v>
      </c>
    </row>
    <row r="24" spans="3:44" ht="17.25" customHeight="1">
      <c r="C24" s="84"/>
      <c r="D24" s="41" t="s">
        <v>33</v>
      </c>
      <c r="E24" s="42">
        <v>0</v>
      </c>
      <c r="F24" s="42">
        <v>0</v>
      </c>
      <c r="G24" s="42">
        <v>14</v>
      </c>
      <c r="H24" s="42">
        <v>0</v>
      </c>
      <c r="I24" s="42">
        <v>18</v>
      </c>
      <c r="J24" s="42">
        <v>32</v>
      </c>
      <c r="K24" s="47">
        <v>8</v>
      </c>
      <c r="L24" s="47">
        <v>0</v>
      </c>
      <c r="M24" s="49">
        <v>27</v>
      </c>
      <c r="N24" s="50">
        <v>8</v>
      </c>
      <c r="O24" s="47">
        <v>3</v>
      </c>
      <c r="P24" s="51">
        <v>22</v>
      </c>
      <c r="Q24" s="47">
        <v>2</v>
      </c>
      <c r="R24" s="47">
        <v>0</v>
      </c>
      <c r="S24" s="51">
        <v>20</v>
      </c>
      <c r="T24" s="47" t="e">
        <f>COUNTIFS(#REF!,"&gt;="&amp;AF4,#REF!,"○",#REF!,"A",#REF!,"厚年",#REF!,"")</f>
        <v>#REF!</v>
      </c>
      <c r="U24" s="47" t="e">
        <f>COUNTIFS(#REF!,"&gt;="&amp;AF4,#REF!,"○",#REF!,"a",#REF!,"厚年",#REF!,"")</f>
        <v>#REF!</v>
      </c>
      <c r="V24" s="52" t="e">
        <f>COUNTIFS(#REF!,"",#REF!,"○",#REF!,"a",#REF!,"厚年")-COUNTIFS(#REF!,"",#REF!,"○",#REF!,"オルタナ",#REF!,"厚年")</f>
        <v>#REF!</v>
      </c>
      <c r="Y24" s="34" t="e">
        <f t="shared" si="1"/>
        <v>#REF!</v>
      </c>
    </row>
    <row r="25" spans="3:44" ht="17.25" customHeight="1">
      <c r="C25" s="83" t="s">
        <v>35</v>
      </c>
      <c r="D25" s="41" t="s">
        <v>32</v>
      </c>
      <c r="E25" s="42">
        <v>0</v>
      </c>
      <c r="F25" s="42">
        <v>0</v>
      </c>
      <c r="G25" s="42">
        <v>5</v>
      </c>
      <c r="H25" s="42">
        <v>0</v>
      </c>
      <c r="I25" s="42">
        <v>0</v>
      </c>
      <c r="J25" s="42">
        <v>5</v>
      </c>
      <c r="K25" s="47">
        <v>0</v>
      </c>
      <c r="L25" s="47">
        <v>0</v>
      </c>
      <c r="M25" s="49">
        <v>4</v>
      </c>
      <c r="N25" s="50">
        <v>0</v>
      </c>
      <c r="O25" s="47">
        <v>0</v>
      </c>
      <c r="P25" s="51">
        <v>4</v>
      </c>
      <c r="Q25" s="47">
        <v>0</v>
      </c>
      <c r="R25" s="47">
        <v>0</v>
      </c>
      <c r="S25" s="51">
        <v>4</v>
      </c>
      <c r="T25" s="47" t="e">
        <f>COUNTIFS(#REF!,"&gt;="&amp;AF4,#REF!,"○",#REF!,"P",#REF!,"厚年",#REF!,"")</f>
        <v>#REF!</v>
      </c>
      <c r="U25" s="47" t="e">
        <f>COUNTIFS(#REF!,"&gt;="&amp;AF4,#REF!,"○",#REF!,"P",#REF!,"厚年",#REF!,"")</f>
        <v>#REF!</v>
      </c>
      <c r="V25" s="52" t="e">
        <f>COUNTIFS(#REF!,"",#REF!,"○",#REF!,"P",#REF!,"厚年",#REF!,"")</f>
        <v>#REF!</v>
      </c>
      <c r="Y25" s="34" t="e">
        <f t="shared" si="1"/>
        <v>#REF!</v>
      </c>
    </row>
    <row r="26" spans="3:44" ht="17.25" customHeight="1">
      <c r="C26" s="84"/>
      <c r="D26" s="41" t="s">
        <v>33</v>
      </c>
      <c r="E26" s="42">
        <v>0</v>
      </c>
      <c r="F26" s="42">
        <v>0</v>
      </c>
      <c r="G26" s="42">
        <v>6</v>
      </c>
      <c r="H26" s="42">
        <v>0</v>
      </c>
      <c r="I26" s="42">
        <v>0</v>
      </c>
      <c r="J26" s="42">
        <v>6</v>
      </c>
      <c r="K26" s="47">
        <v>1</v>
      </c>
      <c r="L26" s="47">
        <v>0</v>
      </c>
      <c r="M26" s="49">
        <v>16</v>
      </c>
      <c r="N26" s="50">
        <v>3</v>
      </c>
      <c r="O26" s="47">
        <v>0</v>
      </c>
      <c r="P26" s="51">
        <v>13</v>
      </c>
      <c r="Q26" s="47">
        <v>2</v>
      </c>
      <c r="R26" s="47">
        <v>3</v>
      </c>
      <c r="S26" s="51">
        <v>14</v>
      </c>
      <c r="T26" s="47" t="e">
        <f>COUNTIFS(#REF!,"&gt;="&amp;AF4,#REF!,"○",#REF!,"a",#REF!,"厚年",#REF!,"")</f>
        <v>#REF!</v>
      </c>
      <c r="U26" s="47" t="e">
        <f>COUNTIFS(#REF!,"&gt;="&amp;AF4,#REF!,"○",#REF!,"a",#REF!,"厚年",#REF!,"")</f>
        <v>#REF!</v>
      </c>
      <c r="V26" s="52" t="e">
        <f>COUNTIFS(#REF!,"",#REF!,"○",#REF!,"a",#REF!,"厚年",#REF!,"")</f>
        <v>#REF!</v>
      </c>
      <c r="Y26" s="34" t="e">
        <f t="shared" si="1"/>
        <v>#REF!</v>
      </c>
    </row>
    <row r="27" spans="3:44" ht="17.25" customHeight="1">
      <c r="C27" s="83" t="s">
        <v>36</v>
      </c>
      <c r="D27" s="41" t="s">
        <v>32</v>
      </c>
      <c r="E27" s="42">
        <v>0</v>
      </c>
      <c r="F27" s="42">
        <v>0</v>
      </c>
      <c r="G27" s="42">
        <v>4</v>
      </c>
      <c r="H27" s="42">
        <v>0</v>
      </c>
      <c r="I27" s="42">
        <v>0</v>
      </c>
      <c r="J27" s="42">
        <v>4</v>
      </c>
      <c r="K27" s="47">
        <v>0</v>
      </c>
      <c r="L27" s="47">
        <v>4</v>
      </c>
      <c r="M27" s="49">
        <v>8</v>
      </c>
      <c r="N27" s="50">
        <v>0</v>
      </c>
      <c r="O27" s="47">
        <v>0</v>
      </c>
      <c r="P27" s="51">
        <v>8</v>
      </c>
      <c r="Q27" s="47">
        <v>0</v>
      </c>
      <c r="R27" s="47">
        <v>0</v>
      </c>
      <c r="S27" s="51">
        <v>8</v>
      </c>
      <c r="T27" s="47" t="e">
        <f>COUNTIFS(#REF!,"&gt;="&amp;AF4,#REF!,"○",#REF!,"P",#REF!,"厚年",#REF!,"")</f>
        <v>#REF!</v>
      </c>
      <c r="U27" s="47" t="e">
        <f>COUNTIFS(#REF!,"&gt;="&amp;AF4,#REF!,"○",#REF!,"P",#REF!,"厚年",#REF!,"")</f>
        <v>#REF!</v>
      </c>
      <c r="V27" s="52" t="e">
        <f>COUNTIFS(#REF!,"",#REF!,"○",#REF!,"P",#REF!,"厚年",#REF!,"")</f>
        <v>#REF!</v>
      </c>
      <c r="Y27" s="34" t="e">
        <f t="shared" si="1"/>
        <v>#REF!</v>
      </c>
    </row>
    <row r="28" spans="3:44" ht="17.25" customHeight="1">
      <c r="C28" s="84"/>
      <c r="D28" s="41" t="s">
        <v>33</v>
      </c>
      <c r="E28" s="42">
        <v>0</v>
      </c>
      <c r="F28" s="42">
        <v>2</v>
      </c>
      <c r="G28" s="42">
        <v>7</v>
      </c>
      <c r="H28" s="42">
        <v>1</v>
      </c>
      <c r="I28" s="42">
        <v>10</v>
      </c>
      <c r="J28" s="42">
        <v>16</v>
      </c>
      <c r="K28" s="47">
        <v>6</v>
      </c>
      <c r="L28" s="47">
        <v>9</v>
      </c>
      <c r="M28" s="49">
        <v>17</v>
      </c>
      <c r="N28" s="50">
        <v>2</v>
      </c>
      <c r="O28" s="47">
        <v>0</v>
      </c>
      <c r="P28" s="51">
        <v>15</v>
      </c>
      <c r="Q28" s="47">
        <v>0</v>
      </c>
      <c r="R28" s="47">
        <v>0</v>
      </c>
      <c r="S28" s="51">
        <v>15</v>
      </c>
      <c r="T28" s="47" t="e">
        <f>COUNTIFS(#REF!,"&gt;="&amp;AF4,#REF!,"○",#REF!,"a",#REF!,"厚年",#REF!,"")</f>
        <v>#REF!</v>
      </c>
      <c r="U28" s="47" t="e">
        <f>COUNTIFS(#REF!,"&gt;="&amp;AF4,#REF!,"○",#REF!,"a",#REF!,"厚年",#REF!,"")</f>
        <v>#REF!</v>
      </c>
      <c r="V28" s="52" t="e">
        <f>COUNTIFS(#REF!,"",#REF!,"○",#REF!,"a",#REF!,"厚年",#REF!,"")</f>
        <v>#REF!</v>
      </c>
      <c r="Y28" s="34" t="e">
        <f t="shared" si="1"/>
        <v>#REF!</v>
      </c>
    </row>
    <row r="29" spans="3:44" ht="17.25" customHeight="1" thickBot="1">
      <c r="C29" s="97" t="s">
        <v>37</v>
      </c>
      <c r="D29" s="98"/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7">
        <v>0</v>
      </c>
      <c r="L29" s="61">
        <v>7</v>
      </c>
      <c r="M29" s="61">
        <v>21</v>
      </c>
      <c r="N29" s="50">
        <v>0</v>
      </c>
      <c r="O29" s="61">
        <v>6</v>
      </c>
      <c r="P29" s="62">
        <v>27</v>
      </c>
      <c r="Q29" s="47">
        <v>0</v>
      </c>
      <c r="R29" s="61">
        <v>10</v>
      </c>
      <c r="S29" s="62">
        <v>37</v>
      </c>
      <c r="T29" s="47">
        <v>0</v>
      </c>
      <c r="U29" s="47" t="e">
        <f>COUNTIFS(#REF!,"&gt;="&amp;AF4,#REF!,"オルタナ",#REF!,"厚年")</f>
        <v>#REF!</v>
      </c>
      <c r="V29" s="63" t="e">
        <f>SUM(#REF!)</f>
        <v>#REF!</v>
      </c>
    </row>
    <row r="30" spans="3:44" ht="21.75" customHeight="1" thickTop="1">
      <c r="C30" s="76" t="s">
        <v>38</v>
      </c>
      <c r="D30" s="77"/>
      <c r="E30" s="43">
        <f t="shared" ref="E30:J30" si="2">SUM(E21:E29)</f>
        <v>0</v>
      </c>
      <c r="F30" s="43">
        <f t="shared" si="2"/>
        <v>2</v>
      </c>
      <c r="G30" s="43">
        <f t="shared" si="2"/>
        <v>50</v>
      </c>
      <c r="H30" s="43">
        <f t="shared" si="2"/>
        <v>1</v>
      </c>
      <c r="I30" s="43">
        <f t="shared" si="2"/>
        <v>32</v>
      </c>
      <c r="J30" s="43">
        <f t="shared" si="2"/>
        <v>81</v>
      </c>
      <c r="K30" s="53">
        <v>18</v>
      </c>
      <c r="L30" s="53">
        <v>22</v>
      </c>
      <c r="M30" s="53">
        <v>117</v>
      </c>
      <c r="N30" s="55">
        <v>14</v>
      </c>
      <c r="O30" s="53">
        <v>11</v>
      </c>
      <c r="P30" s="54">
        <v>114</v>
      </c>
      <c r="Q30" s="53">
        <v>4</v>
      </c>
      <c r="R30" s="53">
        <v>13</v>
      </c>
      <c r="S30" s="54">
        <v>123</v>
      </c>
      <c r="T30" s="53" t="e">
        <f>SUM(T21:T29)</f>
        <v>#REF!</v>
      </c>
      <c r="U30" s="53" t="e">
        <f>SUM(U21:U29)</f>
        <v>#REF!</v>
      </c>
      <c r="V30" s="56" t="e">
        <f>SUM(V21:V29)</f>
        <v>#REF!</v>
      </c>
    </row>
    <row r="31" spans="3:44" ht="21.75" customHeight="1" thickBot="1">
      <c r="C31" s="78" t="s">
        <v>39</v>
      </c>
      <c r="D31" s="79"/>
      <c r="E31" s="44">
        <v>0</v>
      </c>
      <c r="F31" s="44">
        <v>0</v>
      </c>
      <c r="G31" s="44">
        <v>5</v>
      </c>
      <c r="H31" s="44">
        <v>0</v>
      </c>
      <c r="I31" s="44">
        <v>0</v>
      </c>
      <c r="J31" s="44">
        <v>5</v>
      </c>
      <c r="K31" s="57">
        <v>0</v>
      </c>
      <c r="L31" s="57">
        <v>0</v>
      </c>
      <c r="M31" s="57">
        <v>4</v>
      </c>
      <c r="N31" s="59">
        <v>0</v>
      </c>
      <c r="O31" s="57">
        <v>0</v>
      </c>
      <c r="P31" s="58">
        <v>4</v>
      </c>
      <c r="Q31" s="57">
        <v>0</v>
      </c>
      <c r="R31" s="57">
        <v>0</v>
      </c>
      <c r="S31" s="58">
        <v>4</v>
      </c>
      <c r="T31" s="57">
        <v>0</v>
      </c>
      <c r="U31" s="57">
        <v>0</v>
      </c>
      <c r="V31" s="60">
        <v>4</v>
      </c>
    </row>
    <row r="32" spans="3:44" ht="4" customHeight="1"/>
  </sheetData>
  <mergeCells count="29">
    <mergeCell ref="C31:D31"/>
    <mergeCell ref="C29:D29"/>
    <mergeCell ref="C30:D30"/>
    <mergeCell ref="C19:D20"/>
    <mergeCell ref="E19:G19"/>
    <mergeCell ref="C21:C22"/>
    <mergeCell ref="C23:C24"/>
    <mergeCell ref="C25:C26"/>
    <mergeCell ref="C27:C28"/>
    <mergeCell ref="H19:J19"/>
    <mergeCell ref="K19:M19"/>
    <mergeCell ref="N19:P19"/>
    <mergeCell ref="Q19:S19"/>
    <mergeCell ref="T19:V19"/>
    <mergeCell ref="C16:D16"/>
    <mergeCell ref="Q4:S4"/>
    <mergeCell ref="C6:C7"/>
    <mergeCell ref="C8:C9"/>
    <mergeCell ref="C10:C11"/>
    <mergeCell ref="C12:C13"/>
    <mergeCell ref="C14:D14"/>
    <mergeCell ref="C15:D15"/>
    <mergeCell ref="C1:AC2"/>
    <mergeCell ref="C4:D5"/>
    <mergeCell ref="E4:G4"/>
    <mergeCell ref="H4:J4"/>
    <mergeCell ref="K4:M4"/>
    <mergeCell ref="N4:P4"/>
    <mergeCell ref="T4:V4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EF58B-696E-4875-8194-8AD993D00A45}">
  <sheetPr>
    <pageSetUpPr fitToPage="1"/>
  </sheetPr>
  <dimension ref="C1:AL35"/>
  <sheetViews>
    <sheetView showGridLines="0" tabSelected="1" zoomScaleNormal="100" workbookViewId="0"/>
  </sheetViews>
  <sheetFormatPr defaultColWidth="9" defaultRowHeight="13"/>
  <cols>
    <col min="1" max="1" width="9" style="34"/>
    <col min="2" max="2" width="0.81640625" style="34" customWidth="1"/>
    <col min="3" max="3" width="14.54296875" style="34" customWidth="1"/>
    <col min="4" max="4" width="11.54296875" style="34" customWidth="1"/>
    <col min="5" max="10" width="9.453125" style="34" hidden="1" customWidth="1"/>
    <col min="11" max="38" width="9.453125" style="34" customWidth="1"/>
    <col min="39" max="39" width="0.81640625" style="34" customWidth="1"/>
    <col min="40" max="40" width="24.7265625" style="34" customWidth="1"/>
    <col min="41" max="41" width="26.54296875" style="34" customWidth="1"/>
    <col min="42" max="42" width="9" style="34"/>
    <col min="43" max="44" width="9" style="34" customWidth="1"/>
    <col min="45" max="16384" width="9" style="34"/>
  </cols>
  <sheetData>
    <row r="1" spans="3:38" ht="16.5">
      <c r="C1" s="68" t="s">
        <v>47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46"/>
      <c r="AH1" s="46"/>
      <c r="AI1" s="46"/>
      <c r="AJ1" s="46"/>
      <c r="AK1" s="46"/>
      <c r="AL1" s="46"/>
    </row>
    <row r="2" spans="3:38" ht="16.5"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46"/>
      <c r="AH2" s="46"/>
      <c r="AI2" s="46"/>
      <c r="AJ2" s="46"/>
      <c r="AK2" s="46"/>
      <c r="AL2" s="46"/>
    </row>
    <row r="3" spans="3:38" ht="4" customHeight="1" thickBot="1"/>
    <row r="4" spans="3:38" ht="18.75" customHeight="1">
      <c r="C4" s="69"/>
      <c r="D4" s="70"/>
      <c r="E4" s="73" t="s">
        <v>17</v>
      </c>
      <c r="F4" s="74"/>
      <c r="G4" s="75"/>
      <c r="H4" s="73" t="s">
        <v>18</v>
      </c>
      <c r="I4" s="74"/>
      <c r="J4" s="75"/>
      <c r="K4" s="73" t="s">
        <v>19</v>
      </c>
      <c r="L4" s="74"/>
      <c r="M4" s="75"/>
      <c r="N4" s="73" t="s">
        <v>20</v>
      </c>
      <c r="O4" s="74"/>
      <c r="P4" s="74"/>
      <c r="Q4" s="73" t="s">
        <v>21</v>
      </c>
      <c r="R4" s="74"/>
      <c r="S4" s="75"/>
      <c r="T4" s="73" t="s">
        <v>22</v>
      </c>
      <c r="U4" s="74"/>
      <c r="V4" s="74"/>
      <c r="W4" s="73" t="s">
        <v>40</v>
      </c>
      <c r="X4" s="74"/>
      <c r="Y4" s="74"/>
      <c r="Z4" s="73" t="s">
        <v>41</v>
      </c>
      <c r="AA4" s="74"/>
      <c r="AB4" s="80"/>
    </row>
    <row r="5" spans="3:38" ht="26" customHeight="1">
      <c r="C5" s="71"/>
      <c r="D5" s="72"/>
      <c r="E5" s="36" t="s">
        <v>23</v>
      </c>
      <c r="F5" s="37" t="s">
        <v>24</v>
      </c>
      <c r="G5" s="36" t="s">
        <v>25</v>
      </c>
      <c r="H5" s="36" t="s">
        <v>23</v>
      </c>
      <c r="I5" s="37" t="s">
        <v>24</v>
      </c>
      <c r="J5" s="36" t="s">
        <v>25</v>
      </c>
      <c r="K5" s="38" t="s">
        <v>23</v>
      </c>
      <c r="L5" s="37" t="s">
        <v>24</v>
      </c>
      <c r="M5" s="38" t="s">
        <v>25</v>
      </c>
      <c r="N5" s="38" t="s">
        <v>23</v>
      </c>
      <c r="O5" s="37" t="s">
        <v>24</v>
      </c>
      <c r="P5" s="39" t="s">
        <v>25</v>
      </c>
      <c r="Q5" s="38" t="s">
        <v>23</v>
      </c>
      <c r="R5" s="37" t="s">
        <v>24</v>
      </c>
      <c r="S5" s="38" t="s">
        <v>25</v>
      </c>
      <c r="T5" s="38" t="s">
        <v>26</v>
      </c>
      <c r="U5" s="37" t="s">
        <v>27</v>
      </c>
      <c r="V5" s="39" t="s">
        <v>28</v>
      </c>
      <c r="W5" s="38" t="s">
        <v>26</v>
      </c>
      <c r="X5" s="37" t="s">
        <v>27</v>
      </c>
      <c r="Y5" s="39" t="s">
        <v>28</v>
      </c>
      <c r="Z5" s="38" t="s">
        <v>23</v>
      </c>
      <c r="AA5" s="37" t="s">
        <v>24</v>
      </c>
      <c r="AB5" s="40" t="s">
        <v>25</v>
      </c>
    </row>
    <row r="6" spans="3:38" ht="17.25" customHeight="1">
      <c r="C6" s="83" t="s">
        <v>31</v>
      </c>
      <c r="D6" s="41" t="s">
        <v>32</v>
      </c>
      <c r="E6" s="42">
        <v>0</v>
      </c>
      <c r="F6" s="42">
        <v>0</v>
      </c>
      <c r="G6" s="42">
        <v>3</v>
      </c>
      <c r="H6" s="42">
        <v>0</v>
      </c>
      <c r="I6" s="42">
        <v>0</v>
      </c>
      <c r="J6" s="42">
        <v>3</v>
      </c>
      <c r="K6" s="47">
        <v>0</v>
      </c>
      <c r="L6" s="47">
        <v>0</v>
      </c>
      <c r="M6" s="47">
        <v>3</v>
      </c>
      <c r="N6" s="47">
        <v>0</v>
      </c>
      <c r="O6" s="47">
        <v>0</v>
      </c>
      <c r="P6" s="48">
        <v>3</v>
      </c>
      <c r="Q6" s="47">
        <v>0</v>
      </c>
      <c r="R6" s="47">
        <v>0</v>
      </c>
      <c r="S6" s="49">
        <v>3</v>
      </c>
      <c r="T6" s="47">
        <v>0</v>
      </c>
      <c r="U6" s="47">
        <v>0</v>
      </c>
      <c r="V6" s="51">
        <v>3</v>
      </c>
      <c r="W6" s="47">
        <v>0</v>
      </c>
      <c r="X6" s="47">
        <v>0</v>
      </c>
      <c r="Y6" s="51">
        <v>3</v>
      </c>
      <c r="Z6" s="47">
        <v>0</v>
      </c>
      <c r="AA6" s="47">
        <v>0</v>
      </c>
      <c r="AB6" s="52">
        <v>3</v>
      </c>
    </row>
    <row r="7" spans="3:38" ht="17.25" customHeight="1">
      <c r="C7" s="84"/>
      <c r="D7" s="41" t="s">
        <v>33</v>
      </c>
      <c r="E7" s="42">
        <v>0</v>
      </c>
      <c r="F7" s="42">
        <v>0</v>
      </c>
      <c r="G7" s="42">
        <v>7</v>
      </c>
      <c r="H7" s="42">
        <v>0</v>
      </c>
      <c r="I7" s="42">
        <v>0</v>
      </c>
      <c r="J7" s="42">
        <v>7</v>
      </c>
      <c r="K7" s="47">
        <v>2</v>
      </c>
      <c r="L7" s="47">
        <v>6</v>
      </c>
      <c r="M7" s="47">
        <v>11</v>
      </c>
      <c r="N7" s="47">
        <v>0</v>
      </c>
      <c r="O7" s="47">
        <v>0</v>
      </c>
      <c r="P7" s="48">
        <v>11</v>
      </c>
      <c r="Q7" s="47">
        <v>0</v>
      </c>
      <c r="R7" s="47">
        <v>3</v>
      </c>
      <c r="S7" s="49">
        <v>14</v>
      </c>
      <c r="T7" s="47">
        <v>0</v>
      </c>
      <c r="U7" s="47">
        <v>0</v>
      </c>
      <c r="V7" s="51">
        <v>14</v>
      </c>
      <c r="W7" s="47">
        <v>3</v>
      </c>
      <c r="X7" s="47">
        <v>2</v>
      </c>
      <c r="Y7" s="51">
        <v>13</v>
      </c>
      <c r="Z7" s="47">
        <v>0</v>
      </c>
      <c r="AA7" s="47">
        <v>0</v>
      </c>
      <c r="AB7" s="52">
        <v>13</v>
      </c>
    </row>
    <row r="8" spans="3:38" ht="17.25" customHeight="1">
      <c r="C8" s="83" t="s">
        <v>34</v>
      </c>
      <c r="D8" s="41" t="s">
        <v>32</v>
      </c>
      <c r="E8" s="42">
        <v>0</v>
      </c>
      <c r="F8" s="42">
        <v>0</v>
      </c>
      <c r="G8" s="42">
        <v>4</v>
      </c>
      <c r="H8" s="42">
        <v>0</v>
      </c>
      <c r="I8" s="42">
        <v>4</v>
      </c>
      <c r="J8" s="42">
        <v>8</v>
      </c>
      <c r="K8" s="47">
        <v>0</v>
      </c>
      <c r="L8" s="47">
        <v>0</v>
      </c>
      <c r="M8" s="47">
        <v>8</v>
      </c>
      <c r="N8" s="47">
        <v>0</v>
      </c>
      <c r="O8" s="47">
        <v>0</v>
      </c>
      <c r="P8" s="48">
        <v>8</v>
      </c>
      <c r="Q8" s="47">
        <v>0</v>
      </c>
      <c r="R8" s="47">
        <v>0</v>
      </c>
      <c r="S8" s="49">
        <v>8</v>
      </c>
      <c r="T8" s="47">
        <v>0</v>
      </c>
      <c r="U8" s="47">
        <v>0</v>
      </c>
      <c r="V8" s="51">
        <v>8</v>
      </c>
      <c r="W8" s="47">
        <v>0</v>
      </c>
      <c r="X8" s="47">
        <v>0</v>
      </c>
      <c r="Y8" s="51">
        <v>8</v>
      </c>
      <c r="Z8" s="47">
        <v>1</v>
      </c>
      <c r="AA8" s="47">
        <v>2</v>
      </c>
      <c r="AB8" s="52">
        <v>9</v>
      </c>
    </row>
    <row r="9" spans="3:38" ht="17.25" customHeight="1">
      <c r="C9" s="84"/>
      <c r="D9" s="41" t="s">
        <v>33</v>
      </c>
      <c r="E9" s="42">
        <v>0</v>
      </c>
      <c r="F9" s="42">
        <v>0</v>
      </c>
      <c r="G9" s="42">
        <v>14</v>
      </c>
      <c r="H9" s="42">
        <v>0</v>
      </c>
      <c r="I9" s="42">
        <v>18</v>
      </c>
      <c r="J9" s="42">
        <v>32</v>
      </c>
      <c r="K9" s="47">
        <v>3</v>
      </c>
      <c r="L9" s="47">
        <v>7</v>
      </c>
      <c r="M9" s="47">
        <v>36</v>
      </c>
      <c r="N9" s="47">
        <v>0</v>
      </c>
      <c r="O9" s="47">
        <v>0</v>
      </c>
      <c r="P9" s="48">
        <v>36</v>
      </c>
      <c r="Q9" s="47">
        <v>1</v>
      </c>
      <c r="R9" s="47">
        <v>0</v>
      </c>
      <c r="S9" s="49">
        <v>35</v>
      </c>
      <c r="T9" s="47">
        <v>0</v>
      </c>
      <c r="U9" s="47">
        <v>0</v>
      </c>
      <c r="V9" s="51">
        <v>35</v>
      </c>
      <c r="W9" s="47">
        <v>8</v>
      </c>
      <c r="X9" s="47">
        <v>0</v>
      </c>
      <c r="Y9" s="51">
        <v>27</v>
      </c>
      <c r="Z9" s="47">
        <v>8</v>
      </c>
      <c r="AA9" s="47">
        <v>3</v>
      </c>
      <c r="AB9" s="52">
        <v>22</v>
      </c>
    </row>
    <row r="10" spans="3:38" ht="17.25" customHeight="1">
      <c r="C10" s="83" t="s">
        <v>35</v>
      </c>
      <c r="D10" s="41" t="s">
        <v>32</v>
      </c>
      <c r="E10" s="42">
        <v>0</v>
      </c>
      <c r="F10" s="42">
        <v>0</v>
      </c>
      <c r="G10" s="42">
        <v>5</v>
      </c>
      <c r="H10" s="42">
        <v>0</v>
      </c>
      <c r="I10" s="42">
        <v>0</v>
      </c>
      <c r="J10" s="42">
        <v>5</v>
      </c>
      <c r="K10" s="47">
        <v>0</v>
      </c>
      <c r="L10" s="47">
        <v>2</v>
      </c>
      <c r="M10" s="47">
        <v>7</v>
      </c>
      <c r="N10" s="47">
        <v>0</v>
      </c>
      <c r="O10" s="47">
        <v>0</v>
      </c>
      <c r="P10" s="48">
        <v>7</v>
      </c>
      <c r="Q10" s="47">
        <v>0</v>
      </c>
      <c r="R10" s="47">
        <v>0</v>
      </c>
      <c r="S10" s="49">
        <v>7</v>
      </c>
      <c r="T10" s="47">
        <v>3</v>
      </c>
      <c r="U10" s="47">
        <v>0</v>
      </c>
      <c r="V10" s="51">
        <v>4</v>
      </c>
      <c r="W10" s="47">
        <v>0</v>
      </c>
      <c r="X10" s="47">
        <v>0</v>
      </c>
      <c r="Y10" s="51">
        <v>4</v>
      </c>
      <c r="Z10" s="47">
        <v>0</v>
      </c>
      <c r="AA10" s="47">
        <v>0</v>
      </c>
      <c r="AB10" s="52">
        <v>4</v>
      </c>
    </row>
    <row r="11" spans="3:38" ht="17.25" customHeight="1">
      <c r="C11" s="84"/>
      <c r="D11" s="41" t="s">
        <v>33</v>
      </c>
      <c r="E11" s="42">
        <v>0</v>
      </c>
      <c r="F11" s="42">
        <v>0</v>
      </c>
      <c r="G11" s="42">
        <v>6</v>
      </c>
      <c r="H11" s="42">
        <v>0</v>
      </c>
      <c r="I11" s="42">
        <v>0</v>
      </c>
      <c r="J11" s="42">
        <v>6</v>
      </c>
      <c r="K11" s="47">
        <v>0</v>
      </c>
      <c r="L11" s="47">
        <v>11</v>
      </c>
      <c r="M11" s="47">
        <v>17</v>
      </c>
      <c r="N11" s="47">
        <v>0</v>
      </c>
      <c r="O11" s="47">
        <v>0</v>
      </c>
      <c r="P11" s="48">
        <v>17</v>
      </c>
      <c r="Q11" s="47">
        <v>0</v>
      </c>
      <c r="R11" s="47">
        <v>0</v>
      </c>
      <c r="S11" s="49">
        <v>17</v>
      </c>
      <c r="T11" s="47">
        <v>0</v>
      </c>
      <c r="U11" s="47">
        <v>0</v>
      </c>
      <c r="V11" s="51">
        <v>17</v>
      </c>
      <c r="W11" s="47">
        <v>1</v>
      </c>
      <c r="X11" s="47">
        <v>0</v>
      </c>
      <c r="Y11" s="51">
        <v>16</v>
      </c>
      <c r="Z11" s="47">
        <v>3</v>
      </c>
      <c r="AA11" s="47">
        <v>0</v>
      </c>
      <c r="AB11" s="52">
        <v>13</v>
      </c>
    </row>
    <row r="12" spans="3:38" ht="17.25" customHeight="1">
      <c r="C12" s="83" t="s">
        <v>36</v>
      </c>
      <c r="D12" s="41" t="s">
        <v>32</v>
      </c>
      <c r="E12" s="42">
        <v>0</v>
      </c>
      <c r="F12" s="42">
        <v>0</v>
      </c>
      <c r="G12" s="42">
        <v>4</v>
      </c>
      <c r="H12" s="42">
        <v>0</v>
      </c>
      <c r="I12" s="42">
        <v>0</v>
      </c>
      <c r="J12" s="42">
        <v>4</v>
      </c>
      <c r="K12" s="47">
        <v>0</v>
      </c>
      <c r="L12" s="47">
        <v>0</v>
      </c>
      <c r="M12" s="47">
        <v>4</v>
      </c>
      <c r="N12" s="47">
        <v>0</v>
      </c>
      <c r="O12" s="47">
        <v>0</v>
      </c>
      <c r="P12" s="48">
        <v>4</v>
      </c>
      <c r="Q12" s="47">
        <v>0</v>
      </c>
      <c r="R12" s="47">
        <v>0</v>
      </c>
      <c r="S12" s="49">
        <v>4</v>
      </c>
      <c r="T12" s="47">
        <v>0</v>
      </c>
      <c r="U12" s="47">
        <v>0</v>
      </c>
      <c r="V12" s="51">
        <v>4</v>
      </c>
      <c r="W12" s="47">
        <v>0</v>
      </c>
      <c r="X12" s="47">
        <v>4</v>
      </c>
      <c r="Y12" s="51">
        <v>8</v>
      </c>
      <c r="Z12" s="47">
        <v>0</v>
      </c>
      <c r="AA12" s="47">
        <v>0</v>
      </c>
      <c r="AB12" s="52">
        <v>8</v>
      </c>
    </row>
    <row r="13" spans="3:38" ht="17.25" customHeight="1">
      <c r="C13" s="84"/>
      <c r="D13" s="41" t="s">
        <v>33</v>
      </c>
      <c r="E13" s="42">
        <v>0</v>
      </c>
      <c r="F13" s="42">
        <v>2</v>
      </c>
      <c r="G13" s="42">
        <v>7</v>
      </c>
      <c r="H13" s="42">
        <v>1</v>
      </c>
      <c r="I13" s="42">
        <v>10</v>
      </c>
      <c r="J13" s="42">
        <v>16</v>
      </c>
      <c r="K13" s="47">
        <v>0</v>
      </c>
      <c r="L13" s="47">
        <v>0</v>
      </c>
      <c r="M13" s="47">
        <v>16</v>
      </c>
      <c r="N13" s="47">
        <v>0</v>
      </c>
      <c r="O13" s="47">
        <v>0</v>
      </c>
      <c r="P13" s="48">
        <v>16</v>
      </c>
      <c r="Q13" s="47">
        <v>1</v>
      </c>
      <c r="R13" s="47">
        <v>0</v>
      </c>
      <c r="S13" s="49">
        <v>15</v>
      </c>
      <c r="T13" s="47">
        <v>1</v>
      </c>
      <c r="U13" s="47">
        <v>0</v>
      </c>
      <c r="V13" s="51">
        <v>14</v>
      </c>
      <c r="W13" s="47">
        <v>6</v>
      </c>
      <c r="X13" s="47">
        <v>9</v>
      </c>
      <c r="Y13" s="51">
        <v>17</v>
      </c>
      <c r="Z13" s="47">
        <v>2</v>
      </c>
      <c r="AA13" s="47">
        <v>0</v>
      </c>
      <c r="AB13" s="52">
        <v>15</v>
      </c>
    </row>
    <row r="14" spans="3:38" ht="17.25" customHeight="1" thickBot="1">
      <c r="C14" s="97" t="s">
        <v>37</v>
      </c>
      <c r="D14" s="98"/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7">
        <v>0</v>
      </c>
      <c r="L14" s="61">
        <v>1</v>
      </c>
      <c r="M14" s="61">
        <v>1</v>
      </c>
      <c r="N14" s="47">
        <v>0</v>
      </c>
      <c r="O14" s="61">
        <v>8</v>
      </c>
      <c r="P14" s="62">
        <v>9</v>
      </c>
      <c r="Q14" s="47">
        <v>0</v>
      </c>
      <c r="R14" s="61">
        <v>3</v>
      </c>
      <c r="S14" s="61">
        <v>12</v>
      </c>
      <c r="T14" s="47">
        <v>1</v>
      </c>
      <c r="U14" s="61">
        <v>8</v>
      </c>
      <c r="V14" s="62">
        <v>19</v>
      </c>
      <c r="W14" s="47">
        <v>0</v>
      </c>
      <c r="X14" s="61">
        <v>5</v>
      </c>
      <c r="Y14" s="62">
        <v>24</v>
      </c>
      <c r="Z14" s="47">
        <v>0</v>
      </c>
      <c r="AA14" s="61">
        <v>6</v>
      </c>
      <c r="AB14" s="63">
        <v>30</v>
      </c>
    </row>
    <row r="15" spans="3:38" ht="21.75" customHeight="1" thickTop="1">
      <c r="C15" s="76" t="s">
        <v>38</v>
      </c>
      <c r="D15" s="77"/>
      <c r="E15" s="43">
        <v>0</v>
      </c>
      <c r="F15" s="43">
        <v>2</v>
      </c>
      <c r="G15" s="43">
        <v>50</v>
      </c>
      <c r="H15" s="43">
        <v>1</v>
      </c>
      <c r="I15" s="43">
        <v>32</v>
      </c>
      <c r="J15" s="43">
        <v>81</v>
      </c>
      <c r="K15" s="53">
        <v>5</v>
      </c>
      <c r="L15" s="53">
        <v>27</v>
      </c>
      <c r="M15" s="53">
        <v>103</v>
      </c>
      <c r="N15" s="53">
        <v>0</v>
      </c>
      <c r="O15" s="53">
        <v>8</v>
      </c>
      <c r="P15" s="54">
        <v>111</v>
      </c>
      <c r="Q15" s="53">
        <v>2</v>
      </c>
      <c r="R15" s="53">
        <v>6</v>
      </c>
      <c r="S15" s="53">
        <v>115</v>
      </c>
      <c r="T15" s="53">
        <v>5</v>
      </c>
      <c r="U15" s="53">
        <v>8</v>
      </c>
      <c r="V15" s="54">
        <v>118</v>
      </c>
      <c r="W15" s="53">
        <v>18</v>
      </c>
      <c r="X15" s="53">
        <v>20</v>
      </c>
      <c r="Y15" s="54">
        <v>120</v>
      </c>
      <c r="Z15" s="53">
        <v>14</v>
      </c>
      <c r="AA15" s="53">
        <v>11</v>
      </c>
      <c r="AB15" s="56">
        <v>117</v>
      </c>
    </row>
    <row r="16" spans="3:38" ht="21.65" customHeight="1" thickBot="1">
      <c r="C16" s="78" t="s">
        <v>39</v>
      </c>
      <c r="D16" s="79"/>
      <c r="E16" s="44">
        <v>0</v>
      </c>
      <c r="F16" s="44">
        <v>0</v>
      </c>
      <c r="G16" s="44">
        <v>5</v>
      </c>
      <c r="H16" s="44">
        <v>0</v>
      </c>
      <c r="I16" s="44">
        <v>0</v>
      </c>
      <c r="J16" s="44">
        <v>5</v>
      </c>
      <c r="K16" s="57">
        <v>1</v>
      </c>
      <c r="L16" s="57">
        <v>0</v>
      </c>
      <c r="M16" s="57">
        <v>4</v>
      </c>
      <c r="N16" s="57">
        <v>0</v>
      </c>
      <c r="O16" s="57">
        <v>0</v>
      </c>
      <c r="P16" s="58">
        <v>4</v>
      </c>
      <c r="Q16" s="57">
        <v>0</v>
      </c>
      <c r="R16" s="57">
        <v>0</v>
      </c>
      <c r="S16" s="57">
        <v>4</v>
      </c>
      <c r="T16" s="57">
        <v>0</v>
      </c>
      <c r="U16" s="57">
        <v>0</v>
      </c>
      <c r="V16" s="58">
        <v>4</v>
      </c>
      <c r="W16" s="57">
        <v>0</v>
      </c>
      <c r="X16" s="57">
        <v>0</v>
      </c>
      <c r="Y16" s="58">
        <v>4</v>
      </c>
      <c r="Z16" s="57">
        <v>0</v>
      </c>
      <c r="AA16" s="57">
        <v>0</v>
      </c>
      <c r="AB16" s="60">
        <v>4</v>
      </c>
    </row>
    <row r="17" spans="3:33" ht="4" customHeight="1"/>
    <row r="18" spans="3:33" ht="4" customHeight="1" thickBot="1"/>
    <row r="19" spans="3:33" ht="18.75" customHeight="1">
      <c r="C19" s="69"/>
      <c r="D19" s="70"/>
      <c r="E19" s="73" t="s">
        <v>17</v>
      </c>
      <c r="F19" s="74"/>
      <c r="G19" s="75"/>
      <c r="H19" s="73" t="s">
        <v>18</v>
      </c>
      <c r="I19" s="74"/>
      <c r="J19" s="75"/>
      <c r="K19" s="73" t="s">
        <v>42</v>
      </c>
      <c r="L19" s="74"/>
      <c r="M19" s="75"/>
      <c r="N19" s="73" t="s">
        <v>43</v>
      </c>
      <c r="O19" s="74"/>
      <c r="P19" s="74"/>
      <c r="Q19" s="73" t="s">
        <v>44</v>
      </c>
      <c r="R19" s="74"/>
      <c r="S19" s="74"/>
      <c r="T19" s="73" t="s">
        <v>45</v>
      </c>
      <c r="U19" s="74"/>
      <c r="V19" s="75"/>
      <c r="W19" s="74" t="s">
        <v>46</v>
      </c>
      <c r="X19" s="74"/>
      <c r="Y19" s="80"/>
      <c r="AG19" s="35"/>
    </row>
    <row r="20" spans="3:33" ht="26">
      <c r="C20" s="71"/>
      <c r="D20" s="72"/>
      <c r="E20" s="36" t="s">
        <v>23</v>
      </c>
      <c r="F20" s="37" t="s">
        <v>24</v>
      </c>
      <c r="G20" s="36" t="s">
        <v>25</v>
      </c>
      <c r="H20" s="36" t="s">
        <v>23</v>
      </c>
      <c r="I20" s="37" t="s">
        <v>24</v>
      </c>
      <c r="J20" s="36" t="s">
        <v>25</v>
      </c>
      <c r="K20" s="38" t="s">
        <v>23</v>
      </c>
      <c r="L20" s="37" t="s">
        <v>24</v>
      </c>
      <c r="M20" s="39" t="s">
        <v>25</v>
      </c>
      <c r="N20" s="38" t="s">
        <v>23</v>
      </c>
      <c r="O20" s="37" t="s">
        <v>24</v>
      </c>
      <c r="P20" s="39" t="s">
        <v>25</v>
      </c>
      <c r="Q20" s="38" t="s">
        <v>23</v>
      </c>
      <c r="R20" s="37" t="s">
        <v>24</v>
      </c>
      <c r="S20" s="39" t="s">
        <v>25</v>
      </c>
      <c r="T20" s="38" t="s">
        <v>23</v>
      </c>
      <c r="U20" s="37" t="s">
        <v>24</v>
      </c>
      <c r="V20" s="38" t="s">
        <v>25</v>
      </c>
      <c r="W20" s="45" t="s">
        <v>23</v>
      </c>
      <c r="X20" s="37" t="s">
        <v>24</v>
      </c>
      <c r="Y20" s="40" t="s">
        <v>25</v>
      </c>
    </row>
    <row r="21" spans="3:33" ht="17.25" customHeight="1">
      <c r="C21" s="83" t="s">
        <v>31</v>
      </c>
      <c r="D21" s="41" t="s">
        <v>32</v>
      </c>
      <c r="E21" s="42">
        <v>0</v>
      </c>
      <c r="F21" s="42">
        <v>0</v>
      </c>
      <c r="G21" s="42">
        <v>3</v>
      </c>
      <c r="H21" s="42">
        <v>0</v>
      </c>
      <c r="I21" s="42">
        <v>0</v>
      </c>
      <c r="J21" s="42">
        <v>3</v>
      </c>
      <c r="K21" s="47">
        <v>0</v>
      </c>
      <c r="L21" s="47">
        <v>0</v>
      </c>
      <c r="M21" s="51">
        <v>3</v>
      </c>
      <c r="N21" s="47">
        <v>0</v>
      </c>
      <c r="O21" s="47">
        <v>0</v>
      </c>
      <c r="P21" s="51">
        <v>3</v>
      </c>
      <c r="Q21" s="47">
        <v>0</v>
      </c>
      <c r="R21" s="47">
        <v>0</v>
      </c>
      <c r="S21" s="51">
        <v>3</v>
      </c>
      <c r="T21" s="47">
        <v>0</v>
      </c>
      <c r="U21" s="47">
        <v>0</v>
      </c>
      <c r="V21" s="49">
        <v>3</v>
      </c>
      <c r="W21" s="50">
        <v>0</v>
      </c>
      <c r="X21" s="47">
        <v>0</v>
      </c>
      <c r="Y21" s="52">
        <v>3</v>
      </c>
    </row>
    <row r="22" spans="3:33" ht="17.25" customHeight="1">
      <c r="C22" s="84"/>
      <c r="D22" s="41" t="s">
        <v>33</v>
      </c>
      <c r="E22" s="42">
        <v>0</v>
      </c>
      <c r="F22" s="42">
        <v>0</v>
      </c>
      <c r="G22" s="42">
        <v>7</v>
      </c>
      <c r="H22" s="42">
        <v>0</v>
      </c>
      <c r="I22" s="42">
        <v>0</v>
      </c>
      <c r="J22" s="42">
        <v>7</v>
      </c>
      <c r="K22" s="47">
        <v>0</v>
      </c>
      <c r="L22" s="47">
        <v>0</v>
      </c>
      <c r="M22" s="51">
        <v>13</v>
      </c>
      <c r="N22" s="47">
        <v>0</v>
      </c>
      <c r="O22" s="47">
        <v>0</v>
      </c>
      <c r="P22" s="51">
        <v>13</v>
      </c>
      <c r="Q22" s="47">
        <v>1</v>
      </c>
      <c r="R22" s="47">
        <v>0</v>
      </c>
      <c r="S22" s="51">
        <v>12</v>
      </c>
      <c r="T22" s="47">
        <v>0</v>
      </c>
      <c r="U22" s="47">
        <v>0</v>
      </c>
      <c r="V22" s="49">
        <v>12</v>
      </c>
      <c r="W22" s="50">
        <v>1</v>
      </c>
      <c r="X22" s="47">
        <v>0</v>
      </c>
      <c r="Y22" s="52">
        <v>11</v>
      </c>
    </row>
    <row r="23" spans="3:33" ht="17.25" customHeight="1">
      <c r="C23" s="83" t="s">
        <v>34</v>
      </c>
      <c r="D23" s="41" t="s">
        <v>32</v>
      </c>
      <c r="E23" s="42">
        <v>0</v>
      </c>
      <c r="F23" s="42">
        <v>0</v>
      </c>
      <c r="G23" s="42">
        <v>4</v>
      </c>
      <c r="H23" s="42">
        <v>0</v>
      </c>
      <c r="I23" s="42">
        <v>4</v>
      </c>
      <c r="J23" s="42">
        <v>8</v>
      </c>
      <c r="K23" s="47">
        <v>0</v>
      </c>
      <c r="L23" s="47">
        <v>0</v>
      </c>
      <c r="M23" s="51">
        <v>9</v>
      </c>
      <c r="N23" s="47">
        <v>0</v>
      </c>
      <c r="O23" s="47">
        <v>0</v>
      </c>
      <c r="P23" s="51">
        <v>9</v>
      </c>
      <c r="Q23" s="47">
        <v>0</v>
      </c>
      <c r="R23" s="47">
        <v>0</v>
      </c>
      <c r="S23" s="51">
        <v>9</v>
      </c>
      <c r="T23" s="47">
        <v>1</v>
      </c>
      <c r="U23" s="47">
        <v>0</v>
      </c>
      <c r="V23" s="49">
        <v>8</v>
      </c>
      <c r="W23" s="50">
        <v>0</v>
      </c>
      <c r="X23" s="47">
        <v>0</v>
      </c>
      <c r="Y23" s="52">
        <v>8</v>
      </c>
    </row>
    <row r="24" spans="3:33" ht="17.25" customHeight="1">
      <c r="C24" s="84"/>
      <c r="D24" s="41" t="s">
        <v>33</v>
      </c>
      <c r="E24" s="42">
        <v>0</v>
      </c>
      <c r="F24" s="42">
        <v>0</v>
      </c>
      <c r="G24" s="42">
        <v>14</v>
      </c>
      <c r="H24" s="42">
        <v>0</v>
      </c>
      <c r="I24" s="42">
        <v>18</v>
      </c>
      <c r="J24" s="42">
        <v>32</v>
      </c>
      <c r="K24" s="47">
        <v>2</v>
      </c>
      <c r="L24" s="47">
        <v>0</v>
      </c>
      <c r="M24" s="51">
        <v>20</v>
      </c>
      <c r="N24" s="47">
        <v>1</v>
      </c>
      <c r="O24" s="47">
        <v>2</v>
      </c>
      <c r="P24" s="51">
        <v>21</v>
      </c>
      <c r="Q24" s="47">
        <v>2</v>
      </c>
      <c r="R24" s="47">
        <v>0</v>
      </c>
      <c r="S24" s="51">
        <v>19</v>
      </c>
      <c r="T24" s="47">
        <v>0</v>
      </c>
      <c r="U24" s="47">
        <v>0</v>
      </c>
      <c r="V24" s="49">
        <v>19</v>
      </c>
      <c r="W24" s="50">
        <v>3</v>
      </c>
      <c r="X24" s="47">
        <v>0</v>
      </c>
      <c r="Y24" s="52">
        <v>16</v>
      </c>
    </row>
    <row r="25" spans="3:33" ht="17.25" customHeight="1">
      <c r="C25" s="83" t="s">
        <v>35</v>
      </c>
      <c r="D25" s="41" t="s">
        <v>32</v>
      </c>
      <c r="E25" s="42">
        <v>0</v>
      </c>
      <c r="F25" s="42">
        <v>0</v>
      </c>
      <c r="G25" s="42">
        <v>5</v>
      </c>
      <c r="H25" s="42">
        <v>0</v>
      </c>
      <c r="I25" s="42">
        <v>0</v>
      </c>
      <c r="J25" s="42">
        <v>5</v>
      </c>
      <c r="K25" s="47">
        <v>0</v>
      </c>
      <c r="L25" s="47">
        <v>0</v>
      </c>
      <c r="M25" s="51">
        <v>4</v>
      </c>
      <c r="N25" s="47">
        <v>0</v>
      </c>
      <c r="O25" s="47">
        <v>0</v>
      </c>
      <c r="P25" s="51">
        <v>4</v>
      </c>
      <c r="Q25" s="47">
        <v>0</v>
      </c>
      <c r="R25" s="47">
        <v>0</v>
      </c>
      <c r="S25" s="51">
        <v>4</v>
      </c>
      <c r="T25" s="47">
        <v>0</v>
      </c>
      <c r="U25" s="47">
        <v>0</v>
      </c>
      <c r="V25" s="49">
        <v>4</v>
      </c>
      <c r="W25" s="50">
        <v>1</v>
      </c>
      <c r="X25" s="47">
        <v>0</v>
      </c>
      <c r="Y25" s="52">
        <v>3</v>
      </c>
    </row>
    <row r="26" spans="3:33" ht="17.25" customHeight="1">
      <c r="C26" s="84"/>
      <c r="D26" s="41" t="s">
        <v>33</v>
      </c>
      <c r="E26" s="42">
        <v>0</v>
      </c>
      <c r="F26" s="42">
        <v>0</v>
      </c>
      <c r="G26" s="42">
        <v>6</v>
      </c>
      <c r="H26" s="42">
        <v>0</v>
      </c>
      <c r="I26" s="42">
        <v>0</v>
      </c>
      <c r="J26" s="42">
        <v>6</v>
      </c>
      <c r="K26" s="47">
        <v>2</v>
      </c>
      <c r="L26" s="47">
        <v>3</v>
      </c>
      <c r="M26" s="51">
        <v>14</v>
      </c>
      <c r="N26" s="47">
        <v>0</v>
      </c>
      <c r="O26" s="47">
        <v>3</v>
      </c>
      <c r="P26" s="51">
        <v>17</v>
      </c>
      <c r="Q26" s="47">
        <v>0</v>
      </c>
      <c r="R26" s="47">
        <v>0</v>
      </c>
      <c r="S26" s="51">
        <v>17</v>
      </c>
      <c r="T26" s="47">
        <v>0</v>
      </c>
      <c r="U26" s="47">
        <v>0</v>
      </c>
      <c r="V26" s="49">
        <v>17</v>
      </c>
      <c r="W26" s="50">
        <v>2</v>
      </c>
      <c r="X26" s="47">
        <v>0</v>
      </c>
      <c r="Y26" s="52">
        <v>15</v>
      </c>
    </row>
    <row r="27" spans="3:33" ht="17.25" customHeight="1">
      <c r="C27" s="83" t="s">
        <v>36</v>
      </c>
      <c r="D27" s="41" t="s">
        <v>32</v>
      </c>
      <c r="E27" s="42">
        <v>0</v>
      </c>
      <c r="F27" s="42">
        <v>0</v>
      </c>
      <c r="G27" s="42">
        <v>4</v>
      </c>
      <c r="H27" s="42">
        <v>0</v>
      </c>
      <c r="I27" s="42">
        <v>0</v>
      </c>
      <c r="J27" s="42">
        <v>4</v>
      </c>
      <c r="K27" s="47">
        <v>0</v>
      </c>
      <c r="L27" s="47">
        <v>0</v>
      </c>
      <c r="M27" s="51">
        <v>8</v>
      </c>
      <c r="N27" s="47">
        <v>0</v>
      </c>
      <c r="O27" s="47">
        <v>0</v>
      </c>
      <c r="P27" s="51">
        <v>8</v>
      </c>
      <c r="Q27" s="47">
        <v>0</v>
      </c>
      <c r="R27" s="47">
        <v>0</v>
      </c>
      <c r="S27" s="51">
        <v>8</v>
      </c>
      <c r="T27" s="47">
        <v>0</v>
      </c>
      <c r="U27" s="47">
        <v>0</v>
      </c>
      <c r="V27" s="49">
        <v>8</v>
      </c>
      <c r="W27" s="50">
        <v>0</v>
      </c>
      <c r="X27" s="47">
        <v>0</v>
      </c>
      <c r="Y27" s="52">
        <v>8</v>
      </c>
    </row>
    <row r="28" spans="3:33" ht="17.25" customHeight="1">
      <c r="C28" s="84"/>
      <c r="D28" s="41" t="s">
        <v>33</v>
      </c>
      <c r="E28" s="42">
        <v>0</v>
      </c>
      <c r="F28" s="42">
        <v>2</v>
      </c>
      <c r="G28" s="42">
        <v>7</v>
      </c>
      <c r="H28" s="42">
        <v>1</v>
      </c>
      <c r="I28" s="42">
        <v>10</v>
      </c>
      <c r="J28" s="42">
        <v>16</v>
      </c>
      <c r="K28" s="47">
        <v>0</v>
      </c>
      <c r="L28" s="47">
        <v>0</v>
      </c>
      <c r="M28" s="51">
        <v>15</v>
      </c>
      <c r="N28" s="47">
        <v>2</v>
      </c>
      <c r="O28" s="47">
        <v>2</v>
      </c>
      <c r="P28" s="51">
        <v>15</v>
      </c>
      <c r="Q28" s="47">
        <v>2</v>
      </c>
      <c r="R28" s="47">
        <v>2</v>
      </c>
      <c r="S28" s="51">
        <v>15</v>
      </c>
      <c r="T28" s="47">
        <v>3</v>
      </c>
      <c r="U28" s="47">
        <v>2</v>
      </c>
      <c r="V28" s="49">
        <v>14</v>
      </c>
      <c r="W28" s="50">
        <v>0</v>
      </c>
      <c r="X28" s="47">
        <v>0</v>
      </c>
      <c r="Y28" s="52">
        <v>14</v>
      </c>
    </row>
    <row r="29" spans="3:33" ht="17.25" customHeight="1" thickBot="1">
      <c r="C29" s="97" t="s">
        <v>37</v>
      </c>
      <c r="D29" s="98"/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7">
        <v>0</v>
      </c>
      <c r="L29" s="61">
        <v>10</v>
      </c>
      <c r="M29" s="62">
        <v>40</v>
      </c>
      <c r="N29" s="47">
        <v>1</v>
      </c>
      <c r="O29" s="47">
        <v>2</v>
      </c>
      <c r="P29" s="62">
        <v>41</v>
      </c>
      <c r="Q29" s="47">
        <v>0</v>
      </c>
      <c r="R29" s="47">
        <v>5</v>
      </c>
      <c r="S29" s="62">
        <v>46</v>
      </c>
      <c r="T29" s="47">
        <v>0</v>
      </c>
      <c r="U29" s="47">
        <v>4</v>
      </c>
      <c r="V29" s="61">
        <v>50</v>
      </c>
      <c r="W29" s="50">
        <v>0</v>
      </c>
      <c r="X29" s="61">
        <v>3</v>
      </c>
      <c r="Y29" s="63">
        <v>53</v>
      </c>
    </row>
    <row r="30" spans="3:33" ht="21.75" customHeight="1" thickTop="1">
      <c r="C30" s="76" t="s">
        <v>38</v>
      </c>
      <c r="D30" s="77"/>
      <c r="E30" s="43">
        <v>0</v>
      </c>
      <c r="F30" s="43">
        <v>2</v>
      </c>
      <c r="G30" s="43">
        <v>50</v>
      </c>
      <c r="H30" s="43">
        <v>1</v>
      </c>
      <c r="I30" s="43">
        <v>32</v>
      </c>
      <c r="J30" s="43">
        <v>81</v>
      </c>
      <c r="K30" s="53">
        <v>4</v>
      </c>
      <c r="L30" s="53">
        <v>13</v>
      </c>
      <c r="M30" s="54">
        <v>126</v>
      </c>
      <c r="N30" s="53">
        <v>4</v>
      </c>
      <c r="O30" s="53">
        <v>9</v>
      </c>
      <c r="P30" s="54">
        <v>131</v>
      </c>
      <c r="Q30" s="53">
        <v>5</v>
      </c>
      <c r="R30" s="53">
        <v>7</v>
      </c>
      <c r="S30" s="54">
        <v>133</v>
      </c>
      <c r="T30" s="53">
        <v>4</v>
      </c>
      <c r="U30" s="53">
        <v>6</v>
      </c>
      <c r="V30" s="53">
        <v>135</v>
      </c>
      <c r="W30" s="55">
        <v>7</v>
      </c>
      <c r="X30" s="53">
        <v>3</v>
      </c>
      <c r="Y30" s="56">
        <v>131</v>
      </c>
    </row>
    <row r="31" spans="3:33" ht="21.75" customHeight="1" thickBot="1">
      <c r="C31" s="78" t="s">
        <v>39</v>
      </c>
      <c r="D31" s="79"/>
      <c r="E31" s="44">
        <v>0</v>
      </c>
      <c r="F31" s="44">
        <v>0</v>
      </c>
      <c r="G31" s="44">
        <v>5</v>
      </c>
      <c r="H31" s="44">
        <v>0</v>
      </c>
      <c r="I31" s="44">
        <v>0</v>
      </c>
      <c r="J31" s="44">
        <v>5</v>
      </c>
      <c r="K31" s="57">
        <v>0</v>
      </c>
      <c r="L31" s="57">
        <v>0</v>
      </c>
      <c r="M31" s="58">
        <v>4</v>
      </c>
      <c r="N31" s="57">
        <v>0</v>
      </c>
      <c r="O31" s="57">
        <v>0</v>
      </c>
      <c r="P31" s="58">
        <v>4</v>
      </c>
      <c r="Q31" s="57">
        <v>0</v>
      </c>
      <c r="R31" s="57">
        <v>0</v>
      </c>
      <c r="S31" s="58">
        <v>4</v>
      </c>
      <c r="T31" s="57">
        <v>0</v>
      </c>
      <c r="U31" s="57">
        <v>0</v>
      </c>
      <c r="V31" s="57">
        <v>4</v>
      </c>
      <c r="W31" s="59">
        <v>0</v>
      </c>
      <c r="X31" s="57">
        <v>0</v>
      </c>
      <c r="Y31" s="60">
        <v>4</v>
      </c>
    </row>
    <row r="32" spans="3:33" ht="4" customHeight="1"/>
    <row r="33" spans="3:25" ht="13" customHeight="1">
      <c r="C33" s="81" t="s">
        <v>49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</row>
    <row r="34" spans="3:25"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</row>
    <row r="35" spans="3:25" ht="33.5" customHeight="1"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</row>
  </sheetData>
  <mergeCells count="33">
    <mergeCell ref="W19:Y19"/>
    <mergeCell ref="C33:Y35"/>
    <mergeCell ref="C29:D29"/>
    <mergeCell ref="C30:D30"/>
    <mergeCell ref="C31:D31"/>
    <mergeCell ref="C25:C26"/>
    <mergeCell ref="C27:C28"/>
    <mergeCell ref="Q19:S19"/>
    <mergeCell ref="C21:C22"/>
    <mergeCell ref="C23:C24"/>
    <mergeCell ref="C6:C7"/>
    <mergeCell ref="T19:V19"/>
    <mergeCell ref="C8:C9"/>
    <mergeCell ref="C10:C11"/>
    <mergeCell ref="C12:C13"/>
    <mergeCell ref="C14:D14"/>
    <mergeCell ref="C15:D15"/>
    <mergeCell ref="K19:M19"/>
    <mergeCell ref="N19:P19"/>
    <mergeCell ref="C16:D16"/>
    <mergeCell ref="C19:D20"/>
    <mergeCell ref="E19:G19"/>
    <mergeCell ref="H19:J19"/>
    <mergeCell ref="C1:AF2"/>
    <mergeCell ref="C4:D5"/>
    <mergeCell ref="E4:G4"/>
    <mergeCell ref="H4:J4"/>
    <mergeCell ref="K4:M4"/>
    <mergeCell ref="N4:P4"/>
    <mergeCell ref="Q4:S4"/>
    <mergeCell ref="T4:V4"/>
    <mergeCell ref="Z4:AB4"/>
    <mergeCell ref="W4:Y4"/>
  </mergeCells>
  <phoneticPr fontId="13"/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C1:AE30"/>
  <sheetViews>
    <sheetView showGridLines="0" workbookViewId="0">
      <selection activeCell="T27" sqref="T27"/>
    </sheetView>
  </sheetViews>
  <sheetFormatPr defaultColWidth="9" defaultRowHeight="13"/>
  <cols>
    <col min="1" max="1" width="9" style="34"/>
    <col min="2" max="2" width="0.81640625" style="34" customWidth="1"/>
    <col min="3" max="3" width="14.54296875" style="34" customWidth="1"/>
    <col min="4" max="4" width="11.54296875" style="34" customWidth="1"/>
    <col min="5" max="10" width="9.453125" style="34" hidden="1" customWidth="1"/>
    <col min="11" max="22" width="9.453125" style="34" customWidth="1"/>
    <col min="23" max="23" width="0.81640625" style="34" customWidth="1"/>
    <col min="24" max="26" width="9" style="34"/>
    <col min="27" max="28" width="9" style="34" customWidth="1"/>
    <col min="29" max="16384" width="9" style="34"/>
  </cols>
  <sheetData>
    <row r="1" spans="3:31">
      <c r="C1" s="96" t="s">
        <v>16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3:31"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3:31" ht="4" customHeight="1" thickBot="1"/>
    <row r="4" spans="3:31" ht="18.75" customHeight="1">
      <c r="C4" s="69"/>
      <c r="D4" s="70"/>
      <c r="E4" s="73" t="s">
        <v>17</v>
      </c>
      <c r="F4" s="74"/>
      <c r="G4" s="75"/>
      <c r="H4" s="73" t="s">
        <v>18</v>
      </c>
      <c r="I4" s="74"/>
      <c r="J4" s="75"/>
      <c r="K4" s="73" t="s">
        <v>19</v>
      </c>
      <c r="L4" s="74"/>
      <c r="M4" s="75"/>
      <c r="N4" s="73" t="s">
        <v>20</v>
      </c>
      <c r="O4" s="74"/>
      <c r="P4" s="74"/>
      <c r="Q4" s="73" t="s">
        <v>21</v>
      </c>
      <c r="R4" s="74"/>
      <c r="S4" s="75"/>
      <c r="T4" s="73" t="s">
        <v>22</v>
      </c>
      <c r="U4" s="74"/>
      <c r="V4" s="80"/>
      <c r="W4" s="35"/>
      <c r="AA4" s="34" t="e">
        <f>YEAR(#REF!)</f>
        <v>#REF!</v>
      </c>
      <c r="AE4" s="34" t="e">
        <f>AA4-1&amp;"0401"</f>
        <v>#REF!</v>
      </c>
    </row>
    <row r="5" spans="3:31" ht="26">
      <c r="C5" s="71"/>
      <c r="D5" s="72"/>
      <c r="E5" s="36" t="s">
        <v>23</v>
      </c>
      <c r="F5" s="37" t="s">
        <v>24</v>
      </c>
      <c r="G5" s="36" t="s">
        <v>25</v>
      </c>
      <c r="H5" s="36" t="s">
        <v>23</v>
      </c>
      <c r="I5" s="37" t="s">
        <v>24</v>
      </c>
      <c r="J5" s="36" t="s">
        <v>25</v>
      </c>
      <c r="K5" s="38" t="s">
        <v>23</v>
      </c>
      <c r="L5" s="37" t="s">
        <v>24</v>
      </c>
      <c r="M5" s="38" t="s">
        <v>25</v>
      </c>
      <c r="N5" s="38" t="s">
        <v>23</v>
      </c>
      <c r="O5" s="37" t="s">
        <v>24</v>
      </c>
      <c r="P5" s="39" t="s">
        <v>25</v>
      </c>
      <c r="Q5" s="38" t="s">
        <v>23</v>
      </c>
      <c r="R5" s="37" t="s">
        <v>24</v>
      </c>
      <c r="S5" s="38" t="s">
        <v>25</v>
      </c>
      <c r="T5" s="38" t="s">
        <v>26</v>
      </c>
      <c r="U5" s="37" t="s">
        <v>27</v>
      </c>
      <c r="V5" s="40" t="s">
        <v>28</v>
      </c>
    </row>
    <row r="6" spans="3:31" ht="17.25" customHeight="1">
      <c r="C6" s="83" t="s">
        <v>31</v>
      </c>
      <c r="D6" s="41" t="s">
        <v>32</v>
      </c>
      <c r="E6" s="42">
        <v>0</v>
      </c>
      <c r="F6" s="42">
        <v>0</v>
      </c>
      <c r="G6" s="42">
        <v>3</v>
      </c>
      <c r="H6" s="42">
        <v>0</v>
      </c>
      <c r="I6" s="42">
        <v>0</v>
      </c>
      <c r="J6" s="42">
        <v>3</v>
      </c>
      <c r="K6" s="47">
        <v>0</v>
      </c>
      <c r="L6" s="47">
        <v>0</v>
      </c>
      <c r="M6" s="47">
        <v>3</v>
      </c>
      <c r="N6" s="47">
        <v>0</v>
      </c>
      <c r="O6" s="47">
        <v>0</v>
      </c>
      <c r="P6" s="48">
        <v>3</v>
      </c>
      <c r="Q6" s="47">
        <v>0</v>
      </c>
      <c r="R6" s="47">
        <v>0</v>
      </c>
      <c r="S6" s="49">
        <v>3</v>
      </c>
      <c r="T6" s="47">
        <v>0</v>
      </c>
      <c r="U6" s="47">
        <v>0</v>
      </c>
      <c r="V6" s="52">
        <v>3</v>
      </c>
    </row>
    <row r="7" spans="3:31" ht="17.25" customHeight="1">
      <c r="C7" s="84"/>
      <c r="D7" s="41" t="s">
        <v>33</v>
      </c>
      <c r="E7" s="42">
        <v>0</v>
      </c>
      <c r="F7" s="42">
        <v>0</v>
      </c>
      <c r="G7" s="42">
        <v>7</v>
      </c>
      <c r="H7" s="42">
        <v>0</v>
      </c>
      <c r="I7" s="42">
        <v>0</v>
      </c>
      <c r="J7" s="42">
        <v>7</v>
      </c>
      <c r="K7" s="47">
        <v>2</v>
      </c>
      <c r="L7" s="47">
        <v>6</v>
      </c>
      <c r="M7" s="47">
        <v>11</v>
      </c>
      <c r="N7" s="47">
        <v>0</v>
      </c>
      <c r="O7" s="47">
        <v>0</v>
      </c>
      <c r="P7" s="48">
        <v>11</v>
      </c>
      <c r="Q7" s="47">
        <v>0</v>
      </c>
      <c r="R7" s="47">
        <v>3</v>
      </c>
      <c r="S7" s="49">
        <v>14</v>
      </c>
      <c r="T7" s="47">
        <v>0</v>
      </c>
      <c r="U7" s="47">
        <v>0</v>
      </c>
      <c r="V7" s="52">
        <v>14</v>
      </c>
    </row>
    <row r="8" spans="3:31" ht="17.25" customHeight="1">
      <c r="C8" s="83" t="s">
        <v>34</v>
      </c>
      <c r="D8" s="41" t="s">
        <v>32</v>
      </c>
      <c r="E8" s="42">
        <v>0</v>
      </c>
      <c r="F8" s="42">
        <v>0</v>
      </c>
      <c r="G8" s="42">
        <v>4</v>
      </c>
      <c r="H8" s="42">
        <v>0</v>
      </c>
      <c r="I8" s="42">
        <v>4</v>
      </c>
      <c r="J8" s="42">
        <v>8</v>
      </c>
      <c r="K8" s="47">
        <v>0</v>
      </c>
      <c r="L8" s="47">
        <v>0</v>
      </c>
      <c r="M8" s="47">
        <v>8</v>
      </c>
      <c r="N8" s="47">
        <v>0</v>
      </c>
      <c r="O8" s="47">
        <v>0</v>
      </c>
      <c r="P8" s="48">
        <v>8</v>
      </c>
      <c r="Q8" s="47">
        <v>0</v>
      </c>
      <c r="R8" s="47">
        <v>0</v>
      </c>
      <c r="S8" s="49">
        <v>8</v>
      </c>
      <c r="T8" s="47">
        <v>0</v>
      </c>
      <c r="U8" s="47">
        <v>0</v>
      </c>
      <c r="V8" s="52">
        <v>8</v>
      </c>
    </row>
    <row r="9" spans="3:31" ht="17.25" customHeight="1">
      <c r="C9" s="84"/>
      <c r="D9" s="41" t="s">
        <v>33</v>
      </c>
      <c r="E9" s="42">
        <v>0</v>
      </c>
      <c r="F9" s="42">
        <v>0</v>
      </c>
      <c r="G9" s="42">
        <v>14</v>
      </c>
      <c r="H9" s="42">
        <v>0</v>
      </c>
      <c r="I9" s="42">
        <v>18</v>
      </c>
      <c r="J9" s="42">
        <v>32</v>
      </c>
      <c r="K9" s="47">
        <v>3</v>
      </c>
      <c r="L9" s="47">
        <v>7</v>
      </c>
      <c r="M9" s="47">
        <v>36</v>
      </c>
      <c r="N9" s="47">
        <v>0</v>
      </c>
      <c r="O9" s="47">
        <v>0</v>
      </c>
      <c r="P9" s="48">
        <v>36</v>
      </c>
      <c r="Q9" s="47">
        <v>1</v>
      </c>
      <c r="R9" s="47">
        <v>0</v>
      </c>
      <c r="S9" s="49">
        <v>35</v>
      </c>
      <c r="T9" s="47">
        <v>0</v>
      </c>
      <c r="U9" s="47">
        <v>0</v>
      </c>
      <c r="V9" s="52">
        <v>35</v>
      </c>
    </row>
    <row r="10" spans="3:31" ht="17.25" customHeight="1">
      <c r="C10" s="83" t="s">
        <v>35</v>
      </c>
      <c r="D10" s="41" t="s">
        <v>32</v>
      </c>
      <c r="E10" s="42">
        <v>0</v>
      </c>
      <c r="F10" s="42">
        <v>0</v>
      </c>
      <c r="G10" s="42">
        <v>5</v>
      </c>
      <c r="H10" s="42">
        <v>0</v>
      </c>
      <c r="I10" s="42">
        <v>0</v>
      </c>
      <c r="J10" s="42">
        <v>5</v>
      </c>
      <c r="K10" s="47">
        <v>0</v>
      </c>
      <c r="L10" s="47">
        <v>2</v>
      </c>
      <c r="M10" s="47">
        <v>7</v>
      </c>
      <c r="N10" s="47">
        <v>0</v>
      </c>
      <c r="O10" s="47">
        <v>0</v>
      </c>
      <c r="P10" s="48">
        <v>7</v>
      </c>
      <c r="Q10" s="47">
        <v>0</v>
      </c>
      <c r="R10" s="47">
        <v>0</v>
      </c>
      <c r="S10" s="49">
        <v>7</v>
      </c>
      <c r="T10" s="47">
        <v>3</v>
      </c>
      <c r="U10" s="47">
        <v>0</v>
      </c>
      <c r="V10" s="52">
        <v>4</v>
      </c>
    </row>
    <row r="11" spans="3:31" ht="17.25" customHeight="1">
      <c r="C11" s="84"/>
      <c r="D11" s="41" t="s">
        <v>33</v>
      </c>
      <c r="E11" s="42">
        <v>0</v>
      </c>
      <c r="F11" s="42">
        <v>0</v>
      </c>
      <c r="G11" s="42">
        <v>6</v>
      </c>
      <c r="H11" s="42">
        <v>0</v>
      </c>
      <c r="I11" s="42">
        <v>0</v>
      </c>
      <c r="J11" s="42">
        <v>6</v>
      </c>
      <c r="K11" s="47">
        <v>0</v>
      </c>
      <c r="L11" s="47">
        <v>11</v>
      </c>
      <c r="M11" s="47">
        <v>17</v>
      </c>
      <c r="N11" s="47">
        <v>0</v>
      </c>
      <c r="O11" s="47">
        <v>0</v>
      </c>
      <c r="P11" s="48">
        <v>17</v>
      </c>
      <c r="Q11" s="47">
        <v>0</v>
      </c>
      <c r="R11" s="47">
        <v>0</v>
      </c>
      <c r="S11" s="49">
        <v>17</v>
      </c>
      <c r="T11" s="47">
        <v>0</v>
      </c>
      <c r="U11" s="47">
        <v>0</v>
      </c>
      <c r="V11" s="52">
        <v>17</v>
      </c>
    </row>
    <row r="12" spans="3:31" ht="17.25" customHeight="1">
      <c r="C12" s="83" t="s">
        <v>36</v>
      </c>
      <c r="D12" s="41" t="s">
        <v>32</v>
      </c>
      <c r="E12" s="42">
        <v>0</v>
      </c>
      <c r="F12" s="42">
        <v>0</v>
      </c>
      <c r="G12" s="42">
        <v>4</v>
      </c>
      <c r="H12" s="42">
        <v>0</v>
      </c>
      <c r="I12" s="42">
        <v>0</v>
      </c>
      <c r="J12" s="42">
        <v>4</v>
      </c>
      <c r="K12" s="47">
        <v>0</v>
      </c>
      <c r="L12" s="47">
        <v>0</v>
      </c>
      <c r="M12" s="47">
        <v>4</v>
      </c>
      <c r="N12" s="47">
        <v>0</v>
      </c>
      <c r="O12" s="47">
        <v>0</v>
      </c>
      <c r="P12" s="48">
        <v>4</v>
      </c>
      <c r="Q12" s="47">
        <v>0</v>
      </c>
      <c r="R12" s="47">
        <v>0</v>
      </c>
      <c r="S12" s="49">
        <v>4</v>
      </c>
      <c r="T12" s="47">
        <v>0</v>
      </c>
      <c r="U12" s="47">
        <v>0</v>
      </c>
      <c r="V12" s="52">
        <v>4</v>
      </c>
    </row>
    <row r="13" spans="3:31" ht="17.25" customHeight="1" thickBot="1">
      <c r="C13" s="84"/>
      <c r="D13" s="41" t="s">
        <v>33</v>
      </c>
      <c r="E13" s="42">
        <v>0</v>
      </c>
      <c r="F13" s="42">
        <v>2</v>
      </c>
      <c r="G13" s="42">
        <v>7</v>
      </c>
      <c r="H13" s="42">
        <v>1</v>
      </c>
      <c r="I13" s="42">
        <v>10</v>
      </c>
      <c r="J13" s="42">
        <v>16</v>
      </c>
      <c r="K13" s="47">
        <v>0</v>
      </c>
      <c r="L13" s="47">
        <v>0</v>
      </c>
      <c r="M13" s="47">
        <v>16</v>
      </c>
      <c r="N13" s="47">
        <v>0</v>
      </c>
      <c r="O13" s="47">
        <v>0</v>
      </c>
      <c r="P13" s="48">
        <v>16</v>
      </c>
      <c r="Q13" s="47">
        <v>1</v>
      </c>
      <c r="R13" s="47">
        <v>0</v>
      </c>
      <c r="S13" s="49">
        <v>15</v>
      </c>
      <c r="T13" s="47">
        <v>1</v>
      </c>
      <c r="U13" s="47">
        <v>0</v>
      </c>
      <c r="V13" s="52">
        <v>14</v>
      </c>
    </row>
    <row r="14" spans="3:31" ht="21.75" customHeight="1" thickTop="1">
      <c r="C14" s="76" t="s">
        <v>38</v>
      </c>
      <c r="D14" s="77"/>
      <c r="E14" s="43">
        <v>0</v>
      </c>
      <c r="F14" s="43">
        <v>2</v>
      </c>
      <c r="G14" s="43">
        <v>50</v>
      </c>
      <c r="H14" s="43">
        <v>1</v>
      </c>
      <c r="I14" s="43">
        <v>32</v>
      </c>
      <c r="J14" s="43">
        <v>81</v>
      </c>
      <c r="K14" s="53">
        <v>5</v>
      </c>
      <c r="L14" s="53">
        <v>26</v>
      </c>
      <c r="M14" s="53">
        <v>102</v>
      </c>
      <c r="N14" s="53">
        <v>0</v>
      </c>
      <c r="O14" s="53">
        <v>0</v>
      </c>
      <c r="P14" s="54">
        <v>102</v>
      </c>
      <c r="Q14" s="53">
        <v>2</v>
      </c>
      <c r="R14" s="53">
        <v>3</v>
      </c>
      <c r="S14" s="53">
        <v>103</v>
      </c>
      <c r="T14" s="53">
        <v>4</v>
      </c>
      <c r="U14" s="53">
        <v>0</v>
      </c>
      <c r="V14" s="56">
        <v>99</v>
      </c>
    </row>
    <row r="15" spans="3:31" ht="21.75" customHeight="1" thickBot="1">
      <c r="C15" s="78" t="s">
        <v>39</v>
      </c>
      <c r="D15" s="79"/>
      <c r="E15" s="44">
        <v>0</v>
      </c>
      <c r="F15" s="44">
        <v>0</v>
      </c>
      <c r="G15" s="44">
        <v>5</v>
      </c>
      <c r="H15" s="44">
        <v>0</v>
      </c>
      <c r="I15" s="44">
        <v>0</v>
      </c>
      <c r="J15" s="44">
        <v>5</v>
      </c>
      <c r="K15" s="57">
        <v>1</v>
      </c>
      <c r="L15" s="57">
        <v>0</v>
      </c>
      <c r="M15" s="57">
        <v>4</v>
      </c>
      <c r="N15" s="57">
        <v>0</v>
      </c>
      <c r="O15" s="57">
        <v>0</v>
      </c>
      <c r="P15" s="58">
        <v>4</v>
      </c>
      <c r="Q15" s="57">
        <v>0</v>
      </c>
      <c r="R15" s="57">
        <v>0</v>
      </c>
      <c r="S15" s="57">
        <v>4</v>
      </c>
      <c r="T15" s="57">
        <v>0</v>
      </c>
      <c r="U15" s="57">
        <v>0</v>
      </c>
      <c r="V15" s="60">
        <v>4</v>
      </c>
    </row>
    <row r="16" spans="3:31" ht="4" customHeight="1"/>
    <row r="17" spans="3:24" ht="4" customHeight="1" thickBot="1"/>
    <row r="18" spans="3:24" ht="18.75" customHeight="1">
      <c r="C18" s="69"/>
      <c r="D18" s="70"/>
      <c r="E18" s="73" t="s">
        <v>17</v>
      </c>
      <c r="F18" s="74"/>
      <c r="G18" s="75"/>
      <c r="H18" s="64" t="s">
        <v>22</v>
      </c>
      <c r="I18" s="65"/>
      <c r="J18" s="66"/>
      <c r="K18" s="73" t="s">
        <v>40</v>
      </c>
      <c r="L18" s="74"/>
      <c r="M18" s="75"/>
      <c r="N18" s="74" t="s">
        <v>41</v>
      </c>
      <c r="O18" s="74"/>
      <c r="P18" s="74"/>
      <c r="Q18" s="73" t="s">
        <v>42</v>
      </c>
      <c r="R18" s="74"/>
      <c r="S18" s="74"/>
      <c r="T18" s="73" t="s">
        <v>43</v>
      </c>
      <c r="U18" s="74"/>
      <c r="V18" s="80"/>
      <c r="W18" s="35"/>
    </row>
    <row r="19" spans="3:24" ht="26">
      <c r="C19" s="71"/>
      <c r="D19" s="72"/>
      <c r="E19" s="36" t="s">
        <v>23</v>
      </c>
      <c r="F19" s="37" t="s">
        <v>24</v>
      </c>
      <c r="G19" s="36" t="s">
        <v>25</v>
      </c>
      <c r="H19" s="38" t="s">
        <v>26</v>
      </c>
      <c r="I19" s="37" t="s">
        <v>27</v>
      </c>
      <c r="J19" s="38" t="s">
        <v>28</v>
      </c>
      <c r="K19" s="38" t="s">
        <v>26</v>
      </c>
      <c r="L19" s="37" t="s">
        <v>27</v>
      </c>
      <c r="M19" s="38" t="s">
        <v>28</v>
      </c>
      <c r="N19" s="45" t="s">
        <v>23</v>
      </c>
      <c r="O19" s="37" t="s">
        <v>24</v>
      </c>
      <c r="P19" s="39" t="s">
        <v>25</v>
      </c>
      <c r="Q19" s="38" t="s">
        <v>23</v>
      </c>
      <c r="R19" s="37" t="s">
        <v>24</v>
      </c>
      <c r="S19" s="39" t="s">
        <v>25</v>
      </c>
      <c r="T19" s="38" t="s">
        <v>23</v>
      </c>
      <c r="U19" s="37" t="s">
        <v>24</v>
      </c>
      <c r="V19" s="40" t="s">
        <v>25</v>
      </c>
      <c r="X19" s="34" t="s">
        <v>29</v>
      </c>
    </row>
    <row r="20" spans="3:24" ht="17.25" customHeight="1">
      <c r="C20" s="83" t="s">
        <v>31</v>
      </c>
      <c r="D20" s="41" t="s">
        <v>32</v>
      </c>
      <c r="E20" s="42">
        <v>0</v>
      </c>
      <c r="F20" s="42">
        <v>0</v>
      </c>
      <c r="G20" s="42">
        <v>3</v>
      </c>
      <c r="H20" s="47">
        <v>0</v>
      </c>
      <c r="I20" s="47">
        <v>0</v>
      </c>
      <c r="J20" s="49">
        <v>3</v>
      </c>
      <c r="K20" s="47">
        <v>0</v>
      </c>
      <c r="L20" s="47">
        <v>0</v>
      </c>
      <c r="M20" s="49">
        <v>3</v>
      </c>
      <c r="N20" s="50">
        <v>0</v>
      </c>
      <c r="O20" s="47">
        <v>0</v>
      </c>
      <c r="P20" s="51">
        <v>3</v>
      </c>
      <c r="Q20" s="47">
        <v>0</v>
      </c>
      <c r="R20" s="47">
        <v>0</v>
      </c>
      <c r="S20" s="51">
        <v>3</v>
      </c>
      <c r="T20" s="47" t="e">
        <f>COUNTIFS(#REF!,"&gt;="&amp;AE4,#REF!,"○",#REF!,"P",#REF!,"経過",#REF!,"")</f>
        <v>#REF!</v>
      </c>
      <c r="U20" s="47" t="e">
        <f>COUNTIFS(#REF!,"&gt;="&amp;AE4,#REF!,"○",#REF!,"P",#REF!,"経過",#REF!,"")</f>
        <v>#REF!</v>
      </c>
      <c r="V20" s="52" t="e">
        <f>COUNTIFS(#REF!,"",#REF!,"○",#REF!,"P",#REF!,"経過",#REF!,"")</f>
        <v>#REF!</v>
      </c>
      <c r="X20" s="34" t="e">
        <f t="shared" ref="X20:X28" si="0">V20=S20-T20+U20</f>
        <v>#REF!</v>
      </c>
    </row>
    <row r="21" spans="3:24" ht="17.25" customHeight="1">
      <c r="C21" s="84"/>
      <c r="D21" s="41" t="s">
        <v>33</v>
      </c>
      <c r="E21" s="42">
        <v>0</v>
      </c>
      <c r="F21" s="42">
        <v>0</v>
      </c>
      <c r="G21" s="42">
        <v>7</v>
      </c>
      <c r="H21" s="47">
        <v>0</v>
      </c>
      <c r="I21" s="47">
        <v>0</v>
      </c>
      <c r="J21" s="49">
        <v>14</v>
      </c>
      <c r="K21" s="47">
        <v>3</v>
      </c>
      <c r="L21" s="47">
        <v>2</v>
      </c>
      <c r="M21" s="49">
        <v>13</v>
      </c>
      <c r="N21" s="50">
        <v>0</v>
      </c>
      <c r="O21" s="47">
        <v>0</v>
      </c>
      <c r="P21" s="51">
        <v>13</v>
      </c>
      <c r="Q21" s="47">
        <v>0</v>
      </c>
      <c r="R21" s="47">
        <v>0</v>
      </c>
      <c r="S21" s="51">
        <v>13</v>
      </c>
      <c r="T21" s="47" t="e">
        <f>COUNTIFS(#REF!,"&gt;="&amp;AE4,#REF!,"○",#REF!,"a",#REF!,"経過",#REF!,"")</f>
        <v>#REF!</v>
      </c>
      <c r="U21" s="47" t="e">
        <f>COUNTIFS(#REF!,"&gt;="&amp;AE4,#REF!,"○",#REF!,"A",#REF!,"経過",#REF!,"")</f>
        <v>#REF!</v>
      </c>
      <c r="V21" s="52" t="e">
        <f>COUNTIFS(#REF!,"",#REF!,"○",#REF!,"A",#REF!,"経過",#REF!,"")</f>
        <v>#REF!</v>
      </c>
      <c r="X21" s="34" t="e">
        <f t="shared" si="0"/>
        <v>#REF!</v>
      </c>
    </row>
    <row r="22" spans="3:24" ht="17.25" customHeight="1">
      <c r="C22" s="83" t="s">
        <v>34</v>
      </c>
      <c r="D22" s="41" t="s">
        <v>32</v>
      </c>
      <c r="E22" s="42">
        <v>0</v>
      </c>
      <c r="F22" s="42">
        <v>0</v>
      </c>
      <c r="G22" s="42">
        <v>4</v>
      </c>
      <c r="H22" s="47">
        <v>0</v>
      </c>
      <c r="I22" s="47">
        <v>0</v>
      </c>
      <c r="J22" s="49">
        <v>8</v>
      </c>
      <c r="K22" s="47">
        <v>0</v>
      </c>
      <c r="L22" s="47">
        <v>0</v>
      </c>
      <c r="M22" s="49">
        <v>8</v>
      </c>
      <c r="N22" s="50">
        <v>1</v>
      </c>
      <c r="O22" s="47">
        <v>2</v>
      </c>
      <c r="P22" s="51">
        <v>9</v>
      </c>
      <c r="Q22" s="47">
        <v>0</v>
      </c>
      <c r="R22" s="47">
        <v>0</v>
      </c>
      <c r="S22" s="51">
        <v>9</v>
      </c>
      <c r="T22" s="47" t="e">
        <f>COUNTIFS(#REF!,"&gt;="&amp;AE4,#REF!,"○",#REF!,"P",#REF!,"経過",#REF!,"")</f>
        <v>#REF!</v>
      </c>
      <c r="U22" s="47" t="e">
        <f>COUNTIFS(#REF!,"&gt;="&amp;AE4,#REF!,"○",#REF!,"P",#REF!,"経過",#REF!,"")</f>
        <v>#REF!</v>
      </c>
      <c r="V22" s="52" t="e">
        <f>COUNTIFS(#REF!,"",#REF!,"○",#REF!,"P",#REF!,"経過",#REF!,"")</f>
        <v>#REF!</v>
      </c>
      <c r="X22" s="34" t="e">
        <f t="shared" si="0"/>
        <v>#REF!</v>
      </c>
    </row>
    <row r="23" spans="3:24" ht="17.25" customHeight="1">
      <c r="C23" s="84"/>
      <c r="D23" s="41" t="s">
        <v>33</v>
      </c>
      <c r="E23" s="42">
        <v>0</v>
      </c>
      <c r="F23" s="42">
        <v>0</v>
      </c>
      <c r="G23" s="42">
        <v>14</v>
      </c>
      <c r="H23" s="47">
        <v>0</v>
      </c>
      <c r="I23" s="47">
        <v>0</v>
      </c>
      <c r="J23" s="49">
        <v>35</v>
      </c>
      <c r="K23" s="47">
        <v>8</v>
      </c>
      <c r="L23" s="47">
        <v>0</v>
      </c>
      <c r="M23" s="49">
        <v>27</v>
      </c>
      <c r="N23" s="50">
        <v>8</v>
      </c>
      <c r="O23" s="47">
        <v>3</v>
      </c>
      <c r="P23" s="51">
        <v>22</v>
      </c>
      <c r="Q23" s="47">
        <v>2</v>
      </c>
      <c r="R23" s="47">
        <v>0</v>
      </c>
      <c r="S23" s="51">
        <v>20</v>
      </c>
      <c r="T23" s="47" t="e">
        <f>COUNTIFS(#REF!,"&gt;="&amp;AE4,#REF!,"○",#REF!,"a",#REF!,"経過",#REF!,"")</f>
        <v>#REF!</v>
      </c>
      <c r="U23" s="47" t="e">
        <f>COUNTIFS(#REF!,"&gt;="&amp;AE4,#REF!,"○",#REF!,"a",#REF!,"経過",#REF!,"")</f>
        <v>#REF!</v>
      </c>
      <c r="V23" s="52" t="e">
        <f>COUNTIFS(#REF!,"",#REF!,"○",#REF!,"a",#REF!,"経過")</f>
        <v>#REF!</v>
      </c>
      <c r="X23" s="34" t="e">
        <f t="shared" si="0"/>
        <v>#REF!</v>
      </c>
    </row>
    <row r="24" spans="3:24" ht="17.25" customHeight="1">
      <c r="C24" s="83" t="s">
        <v>35</v>
      </c>
      <c r="D24" s="41" t="s">
        <v>32</v>
      </c>
      <c r="E24" s="42">
        <v>0</v>
      </c>
      <c r="F24" s="42">
        <v>0</v>
      </c>
      <c r="G24" s="42">
        <v>5</v>
      </c>
      <c r="H24" s="47">
        <v>3</v>
      </c>
      <c r="I24" s="47">
        <v>0</v>
      </c>
      <c r="J24" s="49">
        <v>4</v>
      </c>
      <c r="K24" s="47">
        <v>0</v>
      </c>
      <c r="L24" s="47">
        <v>0</v>
      </c>
      <c r="M24" s="49">
        <v>4</v>
      </c>
      <c r="N24" s="50">
        <v>0</v>
      </c>
      <c r="O24" s="47">
        <v>0</v>
      </c>
      <c r="P24" s="51">
        <v>4</v>
      </c>
      <c r="Q24" s="47">
        <v>0</v>
      </c>
      <c r="R24" s="47">
        <v>0</v>
      </c>
      <c r="S24" s="51">
        <v>4</v>
      </c>
      <c r="T24" s="47" t="e">
        <f>COUNTIFS(#REF!,"&gt;="&amp;AE4,#REF!,"○",#REF!,"P",#REF!,"経過",#REF!,"")</f>
        <v>#REF!</v>
      </c>
      <c r="U24" s="47" t="e">
        <f>COUNTIFS(#REF!,"&gt;="&amp;AE4,#REF!,"○",#REF!,"P",#REF!,"経過",#REF!,"")</f>
        <v>#REF!</v>
      </c>
      <c r="V24" s="52" t="e">
        <f>COUNTIFS(#REF!,"",#REF!,"○",#REF!,"P",#REF!,"経過",#REF!,"")</f>
        <v>#REF!</v>
      </c>
      <c r="X24" s="34" t="e">
        <f t="shared" si="0"/>
        <v>#REF!</v>
      </c>
    </row>
    <row r="25" spans="3:24" ht="17.25" customHeight="1">
      <c r="C25" s="84"/>
      <c r="D25" s="41" t="s">
        <v>33</v>
      </c>
      <c r="E25" s="42">
        <v>0</v>
      </c>
      <c r="F25" s="42">
        <v>0</v>
      </c>
      <c r="G25" s="42">
        <v>6</v>
      </c>
      <c r="H25" s="47">
        <v>0</v>
      </c>
      <c r="I25" s="47">
        <v>0</v>
      </c>
      <c r="J25" s="49">
        <v>17</v>
      </c>
      <c r="K25" s="47">
        <v>1</v>
      </c>
      <c r="L25" s="47">
        <v>0</v>
      </c>
      <c r="M25" s="49">
        <v>16</v>
      </c>
      <c r="N25" s="50">
        <v>3</v>
      </c>
      <c r="O25" s="47">
        <v>0</v>
      </c>
      <c r="P25" s="51">
        <v>13</v>
      </c>
      <c r="Q25" s="47">
        <v>2</v>
      </c>
      <c r="R25" s="47">
        <v>3</v>
      </c>
      <c r="S25" s="51">
        <v>14</v>
      </c>
      <c r="T25" s="47" t="e">
        <f>COUNTIFS(#REF!,"&gt;="&amp;AE4,#REF!,"○",#REF!,"a",#REF!,"経過",#REF!,"")</f>
        <v>#REF!</v>
      </c>
      <c r="U25" s="47" t="e">
        <f>COUNTIFS(#REF!,"&gt;="&amp;AE4,#REF!,"○",#REF!,"a",#REF!,"経過",#REF!,"")</f>
        <v>#REF!</v>
      </c>
      <c r="V25" s="52" t="e">
        <f>COUNTIFS(#REF!,"",#REF!,"○",#REF!,"a",#REF!,"経過",#REF!,"")</f>
        <v>#REF!</v>
      </c>
      <c r="X25" s="34" t="e">
        <f t="shared" si="0"/>
        <v>#REF!</v>
      </c>
    </row>
    <row r="26" spans="3:24" ht="17.25" customHeight="1">
      <c r="C26" s="83" t="s">
        <v>36</v>
      </c>
      <c r="D26" s="41" t="s">
        <v>32</v>
      </c>
      <c r="E26" s="42">
        <v>0</v>
      </c>
      <c r="F26" s="42">
        <v>0</v>
      </c>
      <c r="G26" s="42">
        <v>4</v>
      </c>
      <c r="H26" s="47">
        <v>0</v>
      </c>
      <c r="I26" s="47">
        <v>0</v>
      </c>
      <c r="J26" s="49">
        <v>4</v>
      </c>
      <c r="K26" s="47">
        <v>0</v>
      </c>
      <c r="L26" s="47">
        <v>4</v>
      </c>
      <c r="M26" s="49">
        <v>8</v>
      </c>
      <c r="N26" s="50">
        <v>0</v>
      </c>
      <c r="O26" s="47">
        <v>0</v>
      </c>
      <c r="P26" s="51">
        <v>8</v>
      </c>
      <c r="Q26" s="47">
        <v>0</v>
      </c>
      <c r="R26" s="47">
        <v>0</v>
      </c>
      <c r="S26" s="51">
        <v>8</v>
      </c>
      <c r="T26" s="47" t="e">
        <f>COUNTIFS(#REF!,"&gt;="&amp;AE4,#REF!,"○",#REF!,"P",#REF!,"経過",#REF!,"")</f>
        <v>#REF!</v>
      </c>
      <c r="U26" s="47" t="e">
        <f>COUNTIFS(#REF!,"&gt;="&amp;AE4,#REF!,"○",#REF!,"P",#REF!,"経過",#REF!,"")</f>
        <v>#REF!</v>
      </c>
      <c r="V26" s="52" t="e">
        <f>COUNTIFS(#REF!,"",#REF!,"○",#REF!,"P",#REF!,"経過",#REF!,"")</f>
        <v>#REF!</v>
      </c>
      <c r="X26" s="34" t="e">
        <f t="shared" si="0"/>
        <v>#REF!</v>
      </c>
    </row>
    <row r="27" spans="3:24" ht="17.25" customHeight="1" thickBot="1">
      <c r="C27" s="84"/>
      <c r="D27" s="41" t="s">
        <v>33</v>
      </c>
      <c r="E27" s="42">
        <v>0</v>
      </c>
      <c r="F27" s="42">
        <v>2</v>
      </c>
      <c r="G27" s="42">
        <v>7</v>
      </c>
      <c r="H27" s="47">
        <v>1</v>
      </c>
      <c r="I27" s="47">
        <v>0</v>
      </c>
      <c r="J27" s="49">
        <v>14</v>
      </c>
      <c r="K27" s="47">
        <v>6</v>
      </c>
      <c r="L27" s="47">
        <v>9</v>
      </c>
      <c r="M27" s="49">
        <v>17</v>
      </c>
      <c r="N27" s="50">
        <v>2</v>
      </c>
      <c r="O27" s="47">
        <v>0</v>
      </c>
      <c r="P27" s="51">
        <v>15</v>
      </c>
      <c r="Q27" s="47">
        <v>0</v>
      </c>
      <c r="R27" s="47">
        <v>0</v>
      </c>
      <c r="S27" s="51">
        <v>15</v>
      </c>
      <c r="T27" s="47" t="e">
        <f>COUNTIFS(#REF!,"&gt;="&amp;AE4,#REF!,"○",#REF!,"a",#REF!,"経過",#REF!,"")</f>
        <v>#REF!</v>
      </c>
      <c r="U27" s="47" t="e">
        <f>COUNTIFS(#REF!,"&gt;="&amp;AE4,#REF!,"○",#REF!,"a",#REF!,"経過",#REF!,"")</f>
        <v>#REF!</v>
      </c>
      <c r="V27" s="52" t="e">
        <f>COUNTIFS(#REF!,"",#REF!,"○",#REF!,"a",#REF!,"経過",#REF!,"")</f>
        <v>#REF!</v>
      </c>
      <c r="X27" s="34" t="e">
        <f t="shared" si="0"/>
        <v>#REF!</v>
      </c>
    </row>
    <row r="28" spans="3:24" ht="21.75" customHeight="1" thickTop="1">
      <c r="C28" s="76" t="s">
        <v>38</v>
      </c>
      <c r="D28" s="77"/>
      <c r="E28" s="43">
        <v>0</v>
      </c>
      <c r="F28" s="43">
        <v>2</v>
      </c>
      <c r="G28" s="43">
        <v>50</v>
      </c>
      <c r="H28" s="53">
        <v>4</v>
      </c>
      <c r="I28" s="53">
        <v>0</v>
      </c>
      <c r="J28" s="53">
        <v>99</v>
      </c>
      <c r="K28" s="53">
        <v>18</v>
      </c>
      <c r="L28" s="53">
        <v>15</v>
      </c>
      <c r="M28" s="53">
        <v>96</v>
      </c>
      <c r="N28" s="55">
        <v>14</v>
      </c>
      <c r="O28" s="53">
        <v>5</v>
      </c>
      <c r="P28" s="54">
        <v>87</v>
      </c>
      <c r="Q28" s="53">
        <v>4</v>
      </c>
      <c r="R28" s="53">
        <v>3</v>
      </c>
      <c r="S28" s="54">
        <v>86</v>
      </c>
      <c r="T28" s="53" t="e">
        <f>SUM(T20:T27)</f>
        <v>#REF!</v>
      </c>
      <c r="U28" s="53" t="e">
        <f>SUM(U20:U27)</f>
        <v>#REF!</v>
      </c>
      <c r="V28" s="56" t="e">
        <f>SUM(V20:V27)</f>
        <v>#REF!</v>
      </c>
      <c r="X28" s="34" t="e">
        <f t="shared" si="0"/>
        <v>#REF!</v>
      </c>
    </row>
    <row r="29" spans="3:24" ht="21.75" customHeight="1" thickBot="1">
      <c r="C29" s="78" t="s">
        <v>39</v>
      </c>
      <c r="D29" s="79"/>
      <c r="E29" s="44">
        <v>0</v>
      </c>
      <c r="F29" s="44">
        <v>0</v>
      </c>
      <c r="G29" s="44">
        <v>5</v>
      </c>
      <c r="H29" s="57">
        <v>0</v>
      </c>
      <c r="I29" s="57">
        <v>0</v>
      </c>
      <c r="J29" s="57">
        <v>4</v>
      </c>
      <c r="K29" s="57">
        <v>0</v>
      </c>
      <c r="L29" s="57">
        <v>0</v>
      </c>
      <c r="M29" s="57">
        <v>4</v>
      </c>
      <c r="N29" s="59">
        <v>0</v>
      </c>
      <c r="O29" s="57">
        <v>0</v>
      </c>
      <c r="P29" s="58">
        <v>4</v>
      </c>
      <c r="Q29" s="57">
        <v>0</v>
      </c>
      <c r="R29" s="57">
        <v>0</v>
      </c>
      <c r="S29" s="58">
        <v>4</v>
      </c>
      <c r="T29" s="57">
        <v>0</v>
      </c>
      <c r="U29" s="57">
        <v>0</v>
      </c>
      <c r="V29" s="60">
        <v>4</v>
      </c>
    </row>
    <row r="30" spans="3:24" ht="4" customHeight="1"/>
  </sheetData>
  <mergeCells count="26">
    <mergeCell ref="C1:V2"/>
    <mergeCell ref="C4:D5"/>
    <mergeCell ref="E4:G4"/>
    <mergeCell ref="H4:J4"/>
    <mergeCell ref="K4:M4"/>
    <mergeCell ref="N4:P4"/>
    <mergeCell ref="Q4:S4"/>
    <mergeCell ref="T4:V4"/>
    <mergeCell ref="C15:D15"/>
    <mergeCell ref="C6:C7"/>
    <mergeCell ref="C8:C9"/>
    <mergeCell ref="C10:C11"/>
    <mergeCell ref="C12:C13"/>
    <mergeCell ref="C14:D14"/>
    <mergeCell ref="C28:D28"/>
    <mergeCell ref="C29:D29"/>
    <mergeCell ref="T18:V18"/>
    <mergeCell ref="C20:C21"/>
    <mergeCell ref="C22:C23"/>
    <mergeCell ref="C24:C25"/>
    <mergeCell ref="C26:C27"/>
    <mergeCell ref="K18:M18"/>
    <mergeCell ref="N18:P18"/>
    <mergeCell ref="Q18:S18"/>
    <mergeCell ref="C18:D19"/>
    <mergeCell ref="E18:G18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1A827-7C60-4E05-B648-4C96C897F987}">
  <sheetPr>
    <pageSetUpPr fitToPage="1"/>
  </sheetPr>
  <dimension ref="C1:AB34"/>
  <sheetViews>
    <sheetView showGridLines="0" workbookViewId="0">
      <selection activeCell="O41" sqref="O41"/>
    </sheetView>
  </sheetViews>
  <sheetFormatPr defaultColWidth="9" defaultRowHeight="13"/>
  <cols>
    <col min="1" max="1" width="9" style="34"/>
    <col min="2" max="2" width="0.81640625" style="34" customWidth="1"/>
    <col min="3" max="3" width="14.54296875" style="34" customWidth="1"/>
    <col min="4" max="4" width="11.54296875" style="34" customWidth="1"/>
    <col min="5" max="10" width="9.453125" style="34" hidden="1" customWidth="1"/>
    <col min="11" max="28" width="9.453125" style="34" customWidth="1"/>
    <col min="29" max="29" width="9" style="34"/>
    <col min="30" max="31" width="9" style="34" customWidth="1"/>
    <col min="32" max="16384" width="9" style="34"/>
  </cols>
  <sheetData>
    <row r="1" spans="3:28" ht="16.5">
      <c r="C1" s="68" t="s">
        <v>48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46"/>
      <c r="X1" s="46"/>
      <c r="Y1" s="46"/>
    </row>
    <row r="2" spans="3:28" ht="16.5"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46"/>
      <c r="X2" s="46"/>
      <c r="Y2" s="46"/>
    </row>
    <row r="3" spans="3:28" ht="4" customHeight="1" thickBot="1"/>
    <row r="4" spans="3:28" ht="18.75" customHeight="1">
      <c r="C4" s="69"/>
      <c r="D4" s="70"/>
      <c r="E4" s="73" t="s">
        <v>17</v>
      </c>
      <c r="F4" s="74"/>
      <c r="G4" s="75"/>
      <c r="H4" s="73" t="s">
        <v>18</v>
      </c>
      <c r="I4" s="74"/>
      <c r="J4" s="75"/>
      <c r="K4" s="73" t="s">
        <v>19</v>
      </c>
      <c r="L4" s="74"/>
      <c r="M4" s="75"/>
      <c r="N4" s="73" t="s">
        <v>20</v>
      </c>
      <c r="O4" s="74"/>
      <c r="P4" s="74"/>
      <c r="Q4" s="73" t="s">
        <v>21</v>
      </c>
      <c r="R4" s="74"/>
      <c r="S4" s="75"/>
      <c r="T4" s="73" t="s">
        <v>22</v>
      </c>
      <c r="U4" s="74"/>
      <c r="V4" s="74"/>
      <c r="W4" s="73" t="s">
        <v>40</v>
      </c>
      <c r="X4" s="74"/>
      <c r="Y4" s="74"/>
      <c r="Z4" s="73" t="s">
        <v>41</v>
      </c>
      <c r="AA4" s="74"/>
      <c r="AB4" s="80"/>
    </row>
    <row r="5" spans="3:28" ht="26">
      <c r="C5" s="71"/>
      <c r="D5" s="72"/>
      <c r="E5" s="36" t="s">
        <v>23</v>
      </c>
      <c r="F5" s="37" t="s">
        <v>24</v>
      </c>
      <c r="G5" s="36" t="s">
        <v>25</v>
      </c>
      <c r="H5" s="36" t="s">
        <v>23</v>
      </c>
      <c r="I5" s="37" t="s">
        <v>24</v>
      </c>
      <c r="J5" s="36" t="s">
        <v>25</v>
      </c>
      <c r="K5" s="38" t="s">
        <v>23</v>
      </c>
      <c r="L5" s="37" t="s">
        <v>24</v>
      </c>
      <c r="M5" s="38" t="s">
        <v>25</v>
      </c>
      <c r="N5" s="38" t="s">
        <v>23</v>
      </c>
      <c r="O5" s="37" t="s">
        <v>24</v>
      </c>
      <c r="P5" s="39" t="s">
        <v>25</v>
      </c>
      <c r="Q5" s="38" t="s">
        <v>23</v>
      </c>
      <c r="R5" s="37" t="s">
        <v>24</v>
      </c>
      <c r="S5" s="38" t="s">
        <v>25</v>
      </c>
      <c r="T5" s="38" t="s">
        <v>26</v>
      </c>
      <c r="U5" s="37" t="s">
        <v>27</v>
      </c>
      <c r="V5" s="39" t="s">
        <v>28</v>
      </c>
      <c r="W5" s="38" t="s">
        <v>26</v>
      </c>
      <c r="X5" s="37" t="s">
        <v>27</v>
      </c>
      <c r="Y5" s="39" t="s">
        <v>28</v>
      </c>
      <c r="Z5" s="38" t="s">
        <v>23</v>
      </c>
      <c r="AA5" s="37" t="s">
        <v>24</v>
      </c>
      <c r="AB5" s="40" t="s">
        <v>25</v>
      </c>
    </row>
    <row r="6" spans="3:28" ht="17.25" customHeight="1">
      <c r="C6" s="83" t="s">
        <v>31</v>
      </c>
      <c r="D6" s="41" t="s">
        <v>32</v>
      </c>
      <c r="E6" s="42">
        <v>0</v>
      </c>
      <c r="F6" s="42">
        <v>0</v>
      </c>
      <c r="G6" s="42">
        <v>3</v>
      </c>
      <c r="H6" s="42">
        <v>0</v>
      </c>
      <c r="I6" s="42">
        <v>0</v>
      </c>
      <c r="J6" s="42">
        <v>3</v>
      </c>
      <c r="K6" s="47">
        <v>0</v>
      </c>
      <c r="L6" s="47">
        <v>0</v>
      </c>
      <c r="M6" s="47">
        <v>3</v>
      </c>
      <c r="N6" s="47">
        <v>0</v>
      </c>
      <c r="O6" s="47">
        <v>0</v>
      </c>
      <c r="P6" s="48">
        <v>3</v>
      </c>
      <c r="Q6" s="47">
        <v>0</v>
      </c>
      <c r="R6" s="47">
        <v>0</v>
      </c>
      <c r="S6" s="49">
        <v>3</v>
      </c>
      <c r="T6" s="47">
        <v>0</v>
      </c>
      <c r="U6" s="47">
        <v>0</v>
      </c>
      <c r="V6" s="51">
        <v>3</v>
      </c>
      <c r="W6" s="47">
        <v>0</v>
      </c>
      <c r="X6" s="47">
        <v>0</v>
      </c>
      <c r="Y6" s="51">
        <v>3</v>
      </c>
      <c r="Z6" s="47">
        <v>0</v>
      </c>
      <c r="AA6" s="47">
        <v>0</v>
      </c>
      <c r="AB6" s="52">
        <v>3</v>
      </c>
    </row>
    <row r="7" spans="3:28" ht="17.25" customHeight="1">
      <c r="C7" s="84"/>
      <c r="D7" s="41" t="s">
        <v>33</v>
      </c>
      <c r="E7" s="42">
        <v>0</v>
      </c>
      <c r="F7" s="42">
        <v>0</v>
      </c>
      <c r="G7" s="42">
        <v>7</v>
      </c>
      <c r="H7" s="42">
        <v>0</v>
      </c>
      <c r="I7" s="42">
        <v>0</v>
      </c>
      <c r="J7" s="42">
        <v>7</v>
      </c>
      <c r="K7" s="47">
        <v>2</v>
      </c>
      <c r="L7" s="47">
        <v>6</v>
      </c>
      <c r="M7" s="47">
        <v>11</v>
      </c>
      <c r="N7" s="47">
        <v>0</v>
      </c>
      <c r="O7" s="47">
        <v>0</v>
      </c>
      <c r="P7" s="48">
        <v>11</v>
      </c>
      <c r="Q7" s="47">
        <v>0</v>
      </c>
      <c r="R7" s="47">
        <v>3</v>
      </c>
      <c r="S7" s="49">
        <v>14</v>
      </c>
      <c r="T7" s="47">
        <v>0</v>
      </c>
      <c r="U7" s="47">
        <v>0</v>
      </c>
      <c r="V7" s="51">
        <v>14</v>
      </c>
      <c r="W7" s="47">
        <v>3</v>
      </c>
      <c r="X7" s="47">
        <v>2</v>
      </c>
      <c r="Y7" s="51">
        <v>13</v>
      </c>
      <c r="Z7" s="47">
        <v>0</v>
      </c>
      <c r="AA7" s="47">
        <v>0</v>
      </c>
      <c r="AB7" s="52">
        <v>13</v>
      </c>
    </row>
    <row r="8" spans="3:28" ht="17.25" customHeight="1">
      <c r="C8" s="83" t="s">
        <v>34</v>
      </c>
      <c r="D8" s="41" t="s">
        <v>32</v>
      </c>
      <c r="E8" s="42">
        <v>0</v>
      </c>
      <c r="F8" s="42">
        <v>0</v>
      </c>
      <c r="G8" s="42">
        <v>4</v>
      </c>
      <c r="H8" s="42">
        <v>0</v>
      </c>
      <c r="I8" s="42">
        <v>4</v>
      </c>
      <c r="J8" s="42">
        <v>8</v>
      </c>
      <c r="K8" s="47">
        <v>0</v>
      </c>
      <c r="L8" s="47">
        <v>0</v>
      </c>
      <c r="M8" s="47">
        <v>8</v>
      </c>
      <c r="N8" s="47">
        <v>0</v>
      </c>
      <c r="O8" s="47">
        <v>0</v>
      </c>
      <c r="P8" s="48">
        <v>8</v>
      </c>
      <c r="Q8" s="47">
        <v>0</v>
      </c>
      <c r="R8" s="47">
        <v>0</v>
      </c>
      <c r="S8" s="49">
        <v>8</v>
      </c>
      <c r="T8" s="47">
        <v>0</v>
      </c>
      <c r="U8" s="47">
        <v>0</v>
      </c>
      <c r="V8" s="51">
        <v>8</v>
      </c>
      <c r="W8" s="47">
        <v>0</v>
      </c>
      <c r="X8" s="47">
        <v>0</v>
      </c>
      <c r="Y8" s="51">
        <v>8</v>
      </c>
      <c r="Z8" s="47">
        <v>1</v>
      </c>
      <c r="AA8" s="47">
        <v>2</v>
      </c>
      <c r="AB8" s="52">
        <v>9</v>
      </c>
    </row>
    <row r="9" spans="3:28" ht="17.25" customHeight="1">
      <c r="C9" s="84"/>
      <c r="D9" s="41" t="s">
        <v>33</v>
      </c>
      <c r="E9" s="42">
        <v>0</v>
      </c>
      <c r="F9" s="42">
        <v>0</v>
      </c>
      <c r="G9" s="42">
        <v>14</v>
      </c>
      <c r="H9" s="42">
        <v>0</v>
      </c>
      <c r="I9" s="42">
        <v>18</v>
      </c>
      <c r="J9" s="42">
        <v>32</v>
      </c>
      <c r="K9" s="47">
        <v>3</v>
      </c>
      <c r="L9" s="47">
        <v>7</v>
      </c>
      <c r="M9" s="47">
        <v>36</v>
      </c>
      <c r="N9" s="47">
        <v>0</v>
      </c>
      <c r="O9" s="47">
        <v>0</v>
      </c>
      <c r="P9" s="48">
        <v>36</v>
      </c>
      <c r="Q9" s="47">
        <v>1</v>
      </c>
      <c r="R9" s="47">
        <v>0</v>
      </c>
      <c r="S9" s="49">
        <v>35</v>
      </c>
      <c r="T9" s="47">
        <v>0</v>
      </c>
      <c r="U9" s="47">
        <v>0</v>
      </c>
      <c r="V9" s="51">
        <v>35</v>
      </c>
      <c r="W9" s="47">
        <v>8</v>
      </c>
      <c r="X9" s="47">
        <v>0</v>
      </c>
      <c r="Y9" s="51">
        <v>27</v>
      </c>
      <c r="Z9" s="47">
        <v>8</v>
      </c>
      <c r="AA9" s="47">
        <v>3</v>
      </c>
      <c r="AB9" s="52">
        <v>22</v>
      </c>
    </row>
    <row r="10" spans="3:28" ht="17.25" customHeight="1">
      <c r="C10" s="83" t="s">
        <v>35</v>
      </c>
      <c r="D10" s="41" t="s">
        <v>32</v>
      </c>
      <c r="E10" s="42">
        <v>0</v>
      </c>
      <c r="F10" s="42">
        <v>0</v>
      </c>
      <c r="G10" s="42">
        <v>5</v>
      </c>
      <c r="H10" s="42">
        <v>0</v>
      </c>
      <c r="I10" s="42">
        <v>0</v>
      </c>
      <c r="J10" s="42">
        <v>5</v>
      </c>
      <c r="K10" s="47">
        <v>0</v>
      </c>
      <c r="L10" s="47">
        <v>2</v>
      </c>
      <c r="M10" s="47">
        <v>7</v>
      </c>
      <c r="N10" s="47">
        <v>0</v>
      </c>
      <c r="O10" s="47">
        <v>0</v>
      </c>
      <c r="P10" s="48">
        <v>7</v>
      </c>
      <c r="Q10" s="47">
        <v>0</v>
      </c>
      <c r="R10" s="47">
        <v>0</v>
      </c>
      <c r="S10" s="49">
        <v>7</v>
      </c>
      <c r="T10" s="47">
        <v>3</v>
      </c>
      <c r="U10" s="47">
        <v>0</v>
      </c>
      <c r="V10" s="51">
        <v>4</v>
      </c>
      <c r="W10" s="47">
        <v>0</v>
      </c>
      <c r="X10" s="47">
        <v>0</v>
      </c>
      <c r="Y10" s="51">
        <v>4</v>
      </c>
      <c r="Z10" s="47">
        <v>0</v>
      </c>
      <c r="AA10" s="47">
        <v>0</v>
      </c>
      <c r="AB10" s="52">
        <v>4</v>
      </c>
    </row>
    <row r="11" spans="3:28" ht="17.25" customHeight="1">
      <c r="C11" s="84"/>
      <c r="D11" s="41" t="s">
        <v>33</v>
      </c>
      <c r="E11" s="42">
        <v>0</v>
      </c>
      <c r="F11" s="42">
        <v>0</v>
      </c>
      <c r="G11" s="42">
        <v>6</v>
      </c>
      <c r="H11" s="42">
        <v>0</v>
      </c>
      <c r="I11" s="42">
        <v>0</v>
      </c>
      <c r="J11" s="42">
        <v>6</v>
      </c>
      <c r="K11" s="47">
        <v>0</v>
      </c>
      <c r="L11" s="47">
        <v>11</v>
      </c>
      <c r="M11" s="47">
        <v>17</v>
      </c>
      <c r="N11" s="47">
        <v>0</v>
      </c>
      <c r="O11" s="47">
        <v>0</v>
      </c>
      <c r="P11" s="48">
        <v>17</v>
      </c>
      <c r="Q11" s="47">
        <v>0</v>
      </c>
      <c r="R11" s="47">
        <v>0</v>
      </c>
      <c r="S11" s="49">
        <v>17</v>
      </c>
      <c r="T11" s="47">
        <v>0</v>
      </c>
      <c r="U11" s="47">
        <v>0</v>
      </c>
      <c r="V11" s="51">
        <v>17</v>
      </c>
      <c r="W11" s="47">
        <v>1</v>
      </c>
      <c r="X11" s="47">
        <v>0</v>
      </c>
      <c r="Y11" s="51">
        <v>16</v>
      </c>
      <c r="Z11" s="47">
        <v>3</v>
      </c>
      <c r="AA11" s="47">
        <v>0</v>
      </c>
      <c r="AB11" s="52">
        <v>13</v>
      </c>
    </row>
    <row r="12" spans="3:28" ht="17.25" customHeight="1">
      <c r="C12" s="83" t="s">
        <v>36</v>
      </c>
      <c r="D12" s="41" t="s">
        <v>32</v>
      </c>
      <c r="E12" s="42">
        <v>0</v>
      </c>
      <c r="F12" s="42">
        <v>0</v>
      </c>
      <c r="G12" s="42">
        <v>4</v>
      </c>
      <c r="H12" s="42">
        <v>0</v>
      </c>
      <c r="I12" s="42">
        <v>0</v>
      </c>
      <c r="J12" s="42">
        <v>4</v>
      </c>
      <c r="K12" s="47">
        <v>0</v>
      </c>
      <c r="L12" s="47">
        <v>0</v>
      </c>
      <c r="M12" s="47">
        <v>4</v>
      </c>
      <c r="N12" s="47">
        <v>0</v>
      </c>
      <c r="O12" s="47">
        <v>0</v>
      </c>
      <c r="P12" s="48">
        <v>4</v>
      </c>
      <c r="Q12" s="47">
        <v>0</v>
      </c>
      <c r="R12" s="47">
        <v>0</v>
      </c>
      <c r="S12" s="49">
        <v>4</v>
      </c>
      <c r="T12" s="47">
        <v>0</v>
      </c>
      <c r="U12" s="47">
        <v>0</v>
      </c>
      <c r="V12" s="51">
        <v>4</v>
      </c>
      <c r="W12" s="47">
        <v>0</v>
      </c>
      <c r="X12" s="47">
        <v>4</v>
      </c>
      <c r="Y12" s="51">
        <v>8</v>
      </c>
      <c r="Z12" s="47">
        <v>0</v>
      </c>
      <c r="AA12" s="47">
        <v>0</v>
      </c>
      <c r="AB12" s="52">
        <v>8</v>
      </c>
    </row>
    <row r="13" spans="3:28" ht="17.25" customHeight="1" thickBot="1">
      <c r="C13" s="84"/>
      <c r="D13" s="41" t="s">
        <v>33</v>
      </c>
      <c r="E13" s="42">
        <v>0</v>
      </c>
      <c r="F13" s="42">
        <v>2</v>
      </c>
      <c r="G13" s="42">
        <v>7</v>
      </c>
      <c r="H13" s="42">
        <v>1</v>
      </c>
      <c r="I13" s="42">
        <v>10</v>
      </c>
      <c r="J13" s="42">
        <v>16</v>
      </c>
      <c r="K13" s="47">
        <v>0</v>
      </c>
      <c r="L13" s="47">
        <v>0</v>
      </c>
      <c r="M13" s="47">
        <v>16</v>
      </c>
      <c r="N13" s="47">
        <v>0</v>
      </c>
      <c r="O13" s="47">
        <v>0</v>
      </c>
      <c r="P13" s="48">
        <v>16</v>
      </c>
      <c r="Q13" s="47">
        <v>1</v>
      </c>
      <c r="R13" s="47">
        <v>0</v>
      </c>
      <c r="S13" s="49">
        <v>15</v>
      </c>
      <c r="T13" s="47">
        <v>1</v>
      </c>
      <c r="U13" s="47">
        <v>0</v>
      </c>
      <c r="V13" s="51">
        <v>14</v>
      </c>
      <c r="W13" s="47">
        <v>6</v>
      </c>
      <c r="X13" s="47">
        <v>9</v>
      </c>
      <c r="Y13" s="51">
        <v>17</v>
      </c>
      <c r="Z13" s="47">
        <v>2</v>
      </c>
      <c r="AA13" s="47">
        <v>0</v>
      </c>
      <c r="AB13" s="52">
        <v>15</v>
      </c>
    </row>
    <row r="14" spans="3:28" ht="21.75" customHeight="1" thickTop="1">
      <c r="C14" s="76" t="s">
        <v>38</v>
      </c>
      <c r="D14" s="77"/>
      <c r="E14" s="43">
        <v>0</v>
      </c>
      <c r="F14" s="43">
        <v>2</v>
      </c>
      <c r="G14" s="43">
        <v>50</v>
      </c>
      <c r="H14" s="43">
        <v>1</v>
      </c>
      <c r="I14" s="43">
        <v>32</v>
      </c>
      <c r="J14" s="43">
        <v>81</v>
      </c>
      <c r="K14" s="53">
        <v>5</v>
      </c>
      <c r="L14" s="53">
        <v>26</v>
      </c>
      <c r="M14" s="53">
        <v>102</v>
      </c>
      <c r="N14" s="53">
        <v>0</v>
      </c>
      <c r="O14" s="53">
        <v>0</v>
      </c>
      <c r="P14" s="54">
        <v>102</v>
      </c>
      <c r="Q14" s="53">
        <v>2</v>
      </c>
      <c r="R14" s="53">
        <v>3</v>
      </c>
      <c r="S14" s="53">
        <v>103</v>
      </c>
      <c r="T14" s="53">
        <v>4</v>
      </c>
      <c r="U14" s="53">
        <v>0</v>
      </c>
      <c r="V14" s="54">
        <v>99</v>
      </c>
      <c r="W14" s="53">
        <v>18</v>
      </c>
      <c r="X14" s="53">
        <v>15</v>
      </c>
      <c r="Y14" s="54">
        <v>96</v>
      </c>
      <c r="Z14" s="53">
        <v>14</v>
      </c>
      <c r="AA14" s="53">
        <v>5</v>
      </c>
      <c r="AB14" s="56">
        <v>87</v>
      </c>
    </row>
    <row r="15" spans="3:28" ht="21.75" customHeight="1" thickBot="1">
      <c r="C15" s="78" t="s">
        <v>39</v>
      </c>
      <c r="D15" s="79"/>
      <c r="E15" s="44">
        <v>0</v>
      </c>
      <c r="F15" s="44">
        <v>0</v>
      </c>
      <c r="G15" s="44">
        <v>5</v>
      </c>
      <c r="H15" s="44">
        <v>0</v>
      </c>
      <c r="I15" s="44">
        <v>0</v>
      </c>
      <c r="J15" s="44">
        <v>5</v>
      </c>
      <c r="K15" s="57">
        <v>1</v>
      </c>
      <c r="L15" s="57">
        <v>0</v>
      </c>
      <c r="M15" s="57">
        <v>4</v>
      </c>
      <c r="N15" s="57">
        <v>0</v>
      </c>
      <c r="O15" s="57">
        <v>0</v>
      </c>
      <c r="P15" s="58">
        <v>4</v>
      </c>
      <c r="Q15" s="57">
        <v>0</v>
      </c>
      <c r="R15" s="57">
        <v>0</v>
      </c>
      <c r="S15" s="57">
        <v>4</v>
      </c>
      <c r="T15" s="57">
        <v>0</v>
      </c>
      <c r="U15" s="57">
        <v>0</v>
      </c>
      <c r="V15" s="58">
        <v>4</v>
      </c>
      <c r="W15" s="57">
        <v>0</v>
      </c>
      <c r="X15" s="57">
        <v>0</v>
      </c>
      <c r="Y15" s="58">
        <v>4</v>
      </c>
      <c r="Z15" s="57">
        <v>0</v>
      </c>
      <c r="AA15" s="57">
        <v>0</v>
      </c>
      <c r="AB15" s="60">
        <v>4</v>
      </c>
    </row>
    <row r="16" spans="3:28" ht="4" customHeight="1"/>
    <row r="18" spans="3:25" ht="4" customHeight="1" thickBot="1"/>
    <row r="19" spans="3:25" ht="18.75" customHeight="1">
      <c r="C19" s="69"/>
      <c r="D19" s="70"/>
      <c r="E19" s="73" t="s">
        <v>17</v>
      </c>
      <c r="F19" s="74"/>
      <c r="G19" s="75"/>
      <c r="H19" s="64" t="s">
        <v>22</v>
      </c>
      <c r="I19" s="65"/>
      <c r="J19" s="66"/>
      <c r="K19" s="73" t="s">
        <v>42</v>
      </c>
      <c r="L19" s="74"/>
      <c r="M19" s="75"/>
      <c r="N19" s="73" t="s">
        <v>43</v>
      </c>
      <c r="O19" s="74"/>
      <c r="P19" s="74"/>
      <c r="Q19" s="73" t="s">
        <v>44</v>
      </c>
      <c r="R19" s="74"/>
      <c r="S19" s="74"/>
      <c r="T19" s="73" t="s">
        <v>45</v>
      </c>
      <c r="U19" s="74"/>
      <c r="V19" s="75"/>
      <c r="W19" s="74" t="s">
        <v>46</v>
      </c>
      <c r="X19" s="74"/>
      <c r="Y19" s="80"/>
    </row>
    <row r="20" spans="3:25" ht="26">
      <c r="C20" s="71"/>
      <c r="D20" s="72"/>
      <c r="E20" s="36" t="s">
        <v>23</v>
      </c>
      <c r="F20" s="37" t="s">
        <v>24</v>
      </c>
      <c r="G20" s="36" t="s">
        <v>25</v>
      </c>
      <c r="H20" s="38" t="s">
        <v>26</v>
      </c>
      <c r="I20" s="37" t="s">
        <v>27</v>
      </c>
      <c r="J20" s="38" t="s">
        <v>28</v>
      </c>
      <c r="K20" s="38" t="s">
        <v>23</v>
      </c>
      <c r="L20" s="37" t="s">
        <v>24</v>
      </c>
      <c r="M20" s="39" t="s">
        <v>25</v>
      </c>
      <c r="N20" s="38" t="s">
        <v>23</v>
      </c>
      <c r="O20" s="37" t="s">
        <v>24</v>
      </c>
      <c r="P20" s="39" t="s">
        <v>25</v>
      </c>
      <c r="Q20" s="38" t="s">
        <v>23</v>
      </c>
      <c r="R20" s="37" t="s">
        <v>24</v>
      </c>
      <c r="S20" s="39" t="s">
        <v>25</v>
      </c>
      <c r="T20" s="38" t="s">
        <v>23</v>
      </c>
      <c r="U20" s="37" t="s">
        <v>24</v>
      </c>
      <c r="V20" s="38" t="s">
        <v>25</v>
      </c>
      <c r="W20" s="45" t="s">
        <v>23</v>
      </c>
      <c r="X20" s="37" t="s">
        <v>24</v>
      </c>
      <c r="Y20" s="40" t="s">
        <v>25</v>
      </c>
    </row>
    <row r="21" spans="3:25" ht="17.25" customHeight="1">
      <c r="C21" s="83" t="s">
        <v>31</v>
      </c>
      <c r="D21" s="41" t="s">
        <v>32</v>
      </c>
      <c r="E21" s="42">
        <v>0</v>
      </c>
      <c r="F21" s="42">
        <v>0</v>
      </c>
      <c r="G21" s="42">
        <v>3</v>
      </c>
      <c r="H21" s="47">
        <v>0</v>
      </c>
      <c r="I21" s="47">
        <v>0</v>
      </c>
      <c r="J21" s="49">
        <v>3</v>
      </c>
      <c r="K21" s="47">
        <v>0</v>
      </c>
      <c r="L21" s="47">
        <v>0</v>
      </c>
      <c r="M21" s="51">
        <v>3</v>
      </c>
      <c r="N21" s="47">
        <v>0</v>
      </c>
      <c r="O21" s="47">
        <v>0</v>
      </c>
      <c r="P21" s="51">
        <v>3</v>
      </c>
      <c r="Q21" s="47">
        <v>0</v>
      </c>
      <c r="R21" s="47">
        <v>0</v>
      </c>
      <c r="S21" s="51">
        <v>3</v>
      </c>
      <c r="T21" s="47">
        <v>0</v>
      </c>
      <c r="U21" s="47">
        <v>0</v>
      </c>
      <c r="V21" s="49">
        <v>3</v>
      </c>
      <c r="W21" s="50">
        <v>0</v>
      </c>
      <c r="X21" s="47">
        <v>0</v>
      </c>
      <c r="Y21" s="52">
        <v>3</v>
      </c>
    </row>
    <row r="22" spans="3:25" ht="17.25" customHeight="1">
      <c r="C22" s="84"/>
      <c r="D22" s="41" t="s">
        <v>33</v>
      </c>
      <c r="E22" s="42">
        <v>0</v>
      </c>
      <c r="F22" s="42">
        <v>0</v>
      </c>
      <c r="G22" s="42">
        <v>7</v>
      </c>
      <c r="H22" s="47">
        <v>0</v>
      </c>
      <c r="I22" s="47">
        <v>0</v>
      </c>
      <c r="J22" s="49">
        <v>14</v>
      </c>
      <c r="K22" s="47">
        <v>0</v>
      </c>
      <c r="L22" s="47">
        <v>0</v>
      </c>
      <c r="M22" s="51">
        <v>13</v>
      </c>
      <c r="N22" s="47">
        <v>0</v>
      </c>
      <c r="O22" s="47">
        <v>0</v>
      </c>
      <c r="P22" s="51">
        <v>13</v>
      </c>
      <c r="Q22" s="47">
        <v>1</v>
      </c>
      <c r="R22" s="47">
        <v>0</v>
      </c>
      <c r="S22" s="51">
        <v>12</v>
      </c>
      <c r="T22" s="47">
        <v>0</v>
      </c>
      <c r="U22" s="47">
        <v>0</v>
      </c>
      <c r="V22" s="49">
        <v>12</v>
      </c>
      <c r="W22" s="50">
        <v>1</v>
      </c>
      <c r="X22" s="47">
        <v>0</v>
      </c>
      <c r="Y22" s="52">
        <v>11</v>
      </c>
    </row>
    <row r="23" spans="3:25" ht="17.25" customHeight="1">
      <c r="C23" s="83" t="s">
        <v>34</v>
      </c>
      <c r="D23" s="41" t="s">
        <v>32</v>
      </c>
      <c r="E23" s="42">
        <v>0</v>
      </c>
      <c r="F23" s="42">
        <v>0</v>
      </c>
      <c r="G23" s="42">
        <v>4</v>
      </c>
      <c r="H23" s="47">
        <v>0</v>
      </c>
      <c r="I23" s="47">
        <v>0</v>
      </c>
      <c r="J23" s="49">
        <v>8</v>
      </c>
      <c r="K23" s="47">
        <v>0</v>
      </c>
      <c r="L23" s="47">
        <v>0</v>
      </c>
      <c r="M23" s="51">
        <v>9</v>
      </c>
      <c r="N23" s="47">
        <v>0</v>
      </c>
      <c r="O23" s="47">
        <v>0</v>
      </c>
      <c r="P23" s="51">
        <v>9</v>
      </c>
      <c r="Q23" s="47">
        <v>0</v>
      </c>
      <c r="R23" s="47">
        <v>0</v>
      </c>
      <c r="S23" s="51">
        <v>9</v>
      </c>
      <c r="T23" s="47">
        <v>1</v>
      </c>
      <c r="U23" s="47">
        <v>0</v>
      </c>
      <c r="V23" s="49">
        <v>8</v>
      </c>
      <c r="W23" s="50">
        <v>0</v>
      </c>
      <c r="X23" s="47">
        <v>0</v>
      </c>
      <c r="Y23" s="52">
        <v>8</v>
      </c>
    </row>
    <row r="24" spans="3:25" ht="17.25" customHeight="1">
      <c r="C24" s="84"/>
      <c r="D24" s="41" t="s">
        <v>33</v>
      </c>
      <c r="E24" s="42">
        <v>0</v>
      </c>
      <c r="F24" s="42">
        <v>0</v>
      </c>
      <c r="G24" s="42">
        <v>14</v>
      </c>
      <c r="H24" s="47">
        <v>0</v>
      </c>
      <c r="I24" s="47">
        <v>0</v>
      </c>
      <c r="J24" s="49">
        <v>35</v>
      </c>
      <c r="K24" s="47">
        <v>2</v>
      </c>
      <c r="L24" s="47">
        <v>0</v>
      </c>
      <c r="M24" s="51">
        <v>20</v>
      </c>
      <c r="N24" s="47">
        <v>1</v>
      </c>
      <c r="O24" s="47">
        <v>2</v>
      </c>
      <c r="P24" s="51">
        <v>21</v>
      </c>
      <c r="Q24" s="47">
        <v>2</v>
      </c>
      <c r="R24" s="47">
        <v>0</v>
      </c>
      <c r="S24" s="51">
        <v>19</v>
      </c>
      <c r="T24" s="47">
        <v>0</v>
      </c>
      <c r="U24" s="47">
        <v>0</v>
      </c>
      <c r="V24" s="49">
        <v>19</v>
      </c>
      <c r="W24" s="50">
        <v>3</v>
      </c>
      <c r="X24" s="47">
        <v>0</v>
      </c>
      <c r="Y24" s="52">
        <v>16</v>
      </c>
    </row>
    <row r="25" spans="3:25" ht="17.25" customHeight="1">
      <c r="C25" s="83" t="s">
        <v>35</v>
      </c>
      <c r="D25" s="41" t="s">
        <v>32</v>
      </c>
      <c r="E25" s="42">
        <v>0</v>
      </c>
      <c r="F25" s="42">
        <v>0</v>
      </c>
      <c r="G25" s="42">
        <v>5</v>
      </c>
      <c r="H25" s="47">
        <v>3</v>
      </c>
      <c r="I25" s="47">
        <v>0</v>
      </c>
      <c r="J25" s="49">
        <v>4</v>
      </c>
      <c r="K25" s="47">
        <v>0</v>
      </c>
      <c r="L25" s="47">
        <v>0</v>
      </c>
      <c r="M25" s="51">
        <v>4</v>
      </c>
      <c r="N25" s="47">
        <v>0</v>
      </c>
      <c r="O25" s="47">
        <v>0</v>
      </c>
      <c r="P25" s="51">
        <v>4</v>
      </c>
      <c r="Q25" s="47">
        <v>0</v>
      </c>
      <c r="R25" s="47">
        <v>0</v>
      </c>
      <c r="S25" s="51">
        <v>4</v>
      </c>
      <c r="T25" s="47">
        <v>0</v>
      </c>
      <c r="U25" s="47">
        <v>0</v>
      </c>
      <c r="V25" s="49">
        <v>4</v>
      </c>
      <c r="W25" s="50">
        <v>1</v>
      </c>
      <c r="X25" s="47">
        <v>0</v>
      </c>
      <c r="Y25" s="52">
        <v>3</v>
      </c>
    </row>
    <row r="26" spans="3:25" ht="17.25" customHeight="1">
      <c r="C26" s="84"/>
      <c r="D26" s="41" t="s">
        <v>33</v>
      </c>
      <c r="E26" s="42">
        <v>0</v>
      </c>
      <c r="F26" s="42">
        <v>0</v>
      </c>
      <c r="G26" s="42">
        <v>6</v>
      </c>
      <c r="H26" s="47">
        <v>0</v>
      </c>
      <c r="I26" s="47">
        <v>0</v>
      </c>
      <c r="J26" s="49">
        <v>17</v>
      </c>
      <c r="K26" s="47">
        <v>2</v>
      </c>
      <c r="L26" s="47">
        <v>3</v>
      </c>
      <c r="M26" s="51">
        <v>14</v>
      </c>
      <c r="N26" s="47">
        <v>0</v>
      </c>
      <c r="O26" s="47">
        <v>3</v>
      </c>
      <c r="P26" s="51">
        <v>17</v>
      </c>
      <c r="Q26" s="47">
        <v>0</v>
      </c>
      <c r="R26" s="47">
        <v>0</v>
      </c>
      <c r="S26" s="51">
        <v>17</v>
      </c>
      <c r="T26" s="47">
        <v>0</v>
      </c>
      <c r="U26" s="47">
        <v>0</v>
      </c>
      <c r="V26" s="49">
        <v>17</v>
      </c>
      <c r="W26" s="50">
        <v>2</v>
      </c>
      <c r="X26" s="47">
        <v>0</v>
      </c>
      <c r="Y26" s="52">
        <v>15</v>
      </c>
    </row>
    <row r="27" spans="3:25" ht="17.25" customHeight="1">
      <c r="C27" s="83" t="s">
        <v>36</v>
      </c>
      <c r="D27" s="41" t="s">
        <v>32</v>
      </c>
      <c r="E27" s="42">
        <v>0</v>
      </c>
      <c r="F27" s="42">
        <v>0</v>
      </c>
      <c r="G27" s="42">
        <v>4</v>
      </c>
      <c r="H27" s="47">
        <v>0</v>
      </c>
      <c r="I27" s="47">
        <v>0</v>
      </c>
      <c r="J27" s="49">
        <v>4</v>
      </c>
      <c r="K27" s="47">
        <v>0</v>
      </c>
      <c r="L27" s="47">
        <v>0</v>
      </c>
      <c r="M27" s="51">
        <v>8</v>
      </c>
      <c r="N27" s="47">
        <v>0</v>
      </c>
      <c r="O27" s="47">
        <v>0</v>
      </c>
      <c r="P27" s="51">
        <v>8</v>
      </c>
      <c r="Q27" s="47">
        <v>0</v>
      </c>
      <c r="R27" s="47">
        <v>0</v>
      </c>
      <c r="S27" s="51">
        <v>8</v>
      </c>
      <c r="T27" s="47">
        <v>0</v>
      </c>
      <c r="U27" s="47">
        <v>0</v>
      </c>
      <c r="V27" s="49">
        <v>8</v>
      </c>
      <c r="W27" s="50">
        <v>0</v>
      </c>
      <c r="X27" s="47">
        <v>0</v>
      </c>
      <c r="Y27" s="52">
        <v>8</v>
      </c>
    </row>
    <row r="28" spans="3:25" ht="17.25" customHeight="1" thickBot="1">
      <c r="C28" s="84"/>
      <c r="D28" s="41" t="s">
        <v>33</v>
      </c>
      <c r="E28" s="42">
        <v>0</v>
      </c>
      <c r="F28" s="42">
        <v>2</v>
      </c>
      <c r="G28" s="42">
        <v>7</v>
      </c>
      <c r="H28" s="47">
        <v>1</v>
      </c>
      <c r="I28" s="47">
        <v>0</v>
      </c>
      <c r="J28" s="49">
        <v>14</v>
      </c>
      <c r="K28" s="47">
        <v>0</v>
      </c>
      <c r="L28" s="47">
        <v>0</v>
      </c>
      <c r="M28" s="51">
        <v>15</v>
      </c>
      <c r="N28" s="47">
        <v>2</v>
      </c>
      <c r="O28" s="47">
        <v>2</v>
      </c>
      <c r="P28" s="51">
        <v>15</v>
      </c>
      <c r="Q28" s="47">
        <v>2</v>
      </c>
      <c r="R28" s="67">
        <v>0</v>
      </c>
      <c r="S28" s="51">
        <v>15</v>
      </c>
      <c r="T28" s="47">
        <v>3</v>
      </c>
      <c r="U28" s="47">
        <v>2</v>
      </c>
      <c r="V28" s="49">
        <v>14</v>
      </c>
      <c r="W28" s="50">
        <v>0</v>
      </c>
      <c r="X28" s="47">
        <v>0</v>
      </c>
      <c r="Y28" s="52">
        <v>14</v>
      </c>
    </row>
    <row r="29" spans="3:25" ht="21.75" customHeight="1" thickTop="1">
      <c r="C29" s="76" t="s">
        <v>38</v>
      </c>
      <c r="D29" s="77"/>
      <c r="E29" s="43">
        <v>0</v>
      </c>
      <c r="F29" s="43">
        <v>2</v>
      </c>
      <c r="G29" s="43">
        <v>50</v>
      </c>
      <c r="H29" s="53">
        <v>4</v>
      </c>
      <c r="I29" s="53">
        <v>0</v>
      </c>
      <c r="J29" s="53">
        <v>99</v>
      </c>
      <c r="K29" s="53">
        <v>4</v>
      </c>
      <c r="L29" s="53">
        <v>3</v>
      </c>
      <c r="M29" s="54">
        <v>86</v>
      </c>
      <c r="N29" s="53">
        <v>3</v>
      </c>
      <c r="O29" s="53">
        <v>7</v>
      </c>
      <c r="P29" s="54">
        <v>90</v>
      </c>
      <c r="Q29" s="53">
        <v>5</v>
      </c>
      <c r="R29" s="53">
        <v>0</v>
      </c>
      <c r="S29" s="54">
        <v>87</v>
      </c>
      <c r="T29" s="53">
        <v>4</v>
      </c>
      <c r="U29" s="53">
        <v>2</v>
      </c>
      <c r="V29" s="53">
        <v>85</v>
      </c>
      <c r="W29" s="55">
        <v>7</v>
      </c>
      <c r="X29" s="53">
        <v>0</v>
      </c>
      <c r="Y29" s="56">
        <v>78</v>
      </c>
    </row>
    <row r="30" spans="3:25" ht="21.75" customHeight="1" thickBot="1">
      <c r="C30" s="78" t="s">
        <v>39</v>
      </c>
      <c r="D30" s="79"/>
      <c r="E30" s="44">
        <v>0</v>
      </c>
      <c r="F30" s="44">
        <v>0</v>
      </c>
      <c r="G30" s="44">
        <v>5</v>
      </c>
      <c r="H30" s="57">
        <v>0</v>
      </c>
      <c r="I30" s="57">
        <v>0</v>
      </c>
      <c r="J30" s="57">
        <v>4</v>
      </c>
      <c r="K30" s="57">
        <v>0</v>
      </c>
      <c r="L30" s="57">
        <v>0</v>
      </c>
      <c r="M30" s="58">
        <v>4</v>
      </c>
      <c r="N30" s="57">
        <v>0</v>
      </c>
      <c r="O30" s="57">
        <v>0</v>
      </c>
      <c r="P30" s="58">
        <v>4</v>
      </c>
      <c r="Q30" s="57">
        <v>0</v>
      </c>
      <c r="R30" s="57">
        <v>0</v>
      </c>
      <c r="S30" s="58">
        <v>4</v>
      </c>
      <c r="T30" s="57">
        <v>0</v>
      </c>
      <c r="U30" s="57">
        <v>0</v>
      </c>
      <c r="V30" s="57">
        <v>4</v>
      </c>
      <c r="W30" s="59">
        <v>0</v>
      </c>
      <c r="X30" s="57">
        <v>0</v>
      </c>
      <c r="Y30" s="60">
        <v>4</v>
      </c>
    </row>
    <row r="32" spans="3:25">
      <c r="C32" s="81" t="s">
        <v>50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</row>
    <row r="33" spans="3:25"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</row>
    <row r="34" spans="3:25" ht="49" customHeight="1"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</row>
  </sheetData>
  <mergeCells count="30">
    <mergeCell ref="Z4:AB4"/>
    <mergeCell ref="W19:Y19"/>
    <mergeCell ref="C32:Y34"/>
    <mergeCell ref="W4:Y4"/>
    <mergeCell ref="C21:C22"/>
    <mergeCell ref="C23:C24"/>
    <mergeCell ref="C25:C26"/>
    <mergeCell ref="C27:C28"/>
    <mergeCell ref="K19:M19"/>
    <mergeCell ref="N19:P19"/>
    <mergeCell ref="C6:C7"/>
    <mergeCell ref="C8:C9"/>
    <mergeCell ref="C10:C11"/>
    <mergeCell ref="C12:C13"/>
    <mergeCell ref="C14:D14"/>
    <mergeCell ref="C15:D15"/>
    <mergeCell ref="T19:V19"/>
    <mergeCell ref="Q19:S19"/>
    <mergeCell ref="C29:D29"/>
    <mergeCell ref="C30:D30"/>
    <mergeCell ref="C19:D20"/>
    <mergeCell ref="E19:G19"/>
    <mergeCell ref="C1:V2"/>
    <mergeCell ref="C4:D5"/>
    <mergeCell ref="E4:G4"/>
    <mergeCell ref="H4:J4"/>
    <mergeCell ref="K4:M4"/>
    <mergeCell ref="N4:P4"/>
    <mergeCell ref="Q4:S4"/>
    <mergeCell ref="T4:V4"/>
  </mergeCells>
  <phoneticPr fontId="2"/>
  <pageMargins left="0.7" right="0.7" top="0.75" bottom="0.75" header="0.3" footer="0.3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CF103BEAA77D49A1E88E3D39FA5FCA" ma:contentTypeVersion="18" ma:contentTypeDescription="新しいドキュメントを作成します。" ma:contentTypeScope="" ma:versionID="340e948be795e9125bee3a27ae03abb1">
  <xsd:schema xmlns:xsd="http://www.w3.org/2001/XMLSchema" xmlns:xs="http://www.w3.org/2001/XMLSchema" xmlns:p="http://schemas.microsoft.com/office/2006/metadata/properties" xmlns:ns2="d7409af4-fa9c-4421-8398-5c1f082d538c" xmlns:ns3="fd429974-23f2-4702-80b4-46ff5a7e210d" targetNamespace="http://schemas.microsoft.com/office/2006/metadata/properties" ma:root="true" ma:fieldsID="cd6545254c6c23bec0594a9ac76bbebd" ns2:_="" ns3:_="">
    <xsd:import namespace="d7409af4-fa9c-4421-8398-5c1f082d538c"/>
    <xsd:import namespace="fd429974-23f2-4702-80b4-46ff5a7e210d"/>
    <xsd:element name="properties">
      <xsd:complexType>
        <xsd:sequence>
          <xsd:element name="documentManagement">
            <xsd:complexType>
              <xsd:all>
                <xsd:element ref="ns2:FolderPath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_Flow_SignoffStatu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09af4-fa9c-4421-8398-5c1f082d538c" elementFormDefault="qualified">
    <xsd:import namespace="http://schemas.microsoft.com/office/2006/documentManagement/types"/>
    <xsd:import namespace="http://schemas.microsoft.com/office/infopath/2007/PartnerControls"/>
    <xsd:element name="FolderPath" ma:index="8" nillable="true" ma:displayName="パス" ma:indexed="true" ma:internalName="FolderPath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14" nillable="true" ma:displayName="承認の状態" ma:internalName="_x627f__x8a8d__x306e__x72b6__x614b_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bcb8808-12f1-4c61-b56d-b649986f3c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29974-23f2-4702-80b4-46ff5a7e210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d75ba4a-7322-44a3-af26-65ea915c612b}" ma:internalName="TaxCatchAll" ma:showField="CatchAllData" ma:web="fd429974-23f2-4702-80b4-46ff5a7e21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Path xmlns="d7409af4-fa9c-4421-8398-5c1f082d538c" xsi:nil="true"/>
    <_Flow_SignoffStatus xmlns="d7409af4-fa9c-4421-8398-5c1f082d538c" xsi:nil="true"/>
    <TaxCatchAll xmlns="fd429974-23f2-4702-80b4-46ff5a7e210d" xsi:nil="true"/>
    <lcf76f155ced4ddcb4097134ff3c332f xmlns="d7409af4-fa9c-4421-8398-5c1f082d53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1AA6E7-C919-4D35-836D-9BB2BFD7C7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409af4-fa9c-4421-8398-5c1f082d538c"/>
    <ds:schemaRef ds:uri="fd429974-23f2-4702-80b4-46ff5a7e21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5C146D-534E-41F4-8E4D-CF05A27BC3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C6DD39-D73F-4625-AC18-917EADB54673}">
  <ds:schemaRefs>
    <ds:schemaRef ds:uri="http://purl.org/dc/dcmitype/"/>
    <ds:schemaRef ds:uri="fd429974-23f2-4702-80b4-46ff5a7e210d"/>
    <ds:schemaRef ds:uri="http://schemas.microsoft.com/office/infopath/2007/PartnerControls"/>
    <ds:schemaRef ds:uri="http://schemas.microsoft.com/office/2006/documentManagement/types"/>
    <ds:schemaRef ds:uri="d7409af4-fa9c-4421-8398-5c1f082d538c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概要</vt:lpstr>
      <vt:lpstr>厚年</vt:lpstr>
      <vt:lpstr>厚年 </vt:lpstr>
      <vt:lpstr>経過</vt:lpstr>
      <vt:lpstr>経過　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地方公務員共済組合連合会</dc:creator>
  <cp:keywords/>
  <dc:description/>
  <cp:lastModifiedBy>鉄野 須美礼</cp:lastModifiedBy>
  <cp:revision/>
  <cp:lastPrinted>2026-06-23T06:59:19Z</cp:lastPrinted>
  <dcterms:created xsi:type="dcterms:W3CDTF">2015-03-27T06:13:23Z</dcterms:created>
  <dcterms:modified xsi:type="dcterms:W3CDTF">2026-06-30T07:23:04Z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0x0101005DCF103BEAA77D49A1E88E3D39FA5FCA</vt:lpwstr>
  </property>
  <property fmtid="{D5CDD505-2E9C-101B-9397-08002B2CF9AE}" pid="3" name="Order">
    <vt:r8>7599000</vt:r8>
  </property>
  <property fmtid="{D5CDD505-2E9C-101B-9397-08002B2CF9AE}" pid="4" name="MediaServiceImageTags">
    <vt:lpwstr/>
  </property>
</Properties>
</file>